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Сентябрь" sheetId="5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55" l="1"/>
  <c r="C13" i="55"/>
  <c r="C25" i="55"/>
  <c r="C20" i="55"/>
  <c r="C11" i="55" l="1"/>
  <c r="C32" i="55"/>
  <c r="C29" i="55"/>
  <c r="C28" i="55"/>
  <c r="C27" i="55"/>
  <c r="C8" i="55"/>
  <c r="C23" i="55"/>
  <c r="C24" i="55"/>
  <c r="C34" i="55"/>
  <c r="C9" i="55"/>
  <c r="C7" i="55"/>
  <c r="E37" i="55" l="1"/>
  <c r="D37" i="55"/>
  <c r="C37" i="55"/>
  <c r="E36" i="55"/>
  <c r="E33" i="55" s="1"/>
  <c r="D36" i="55"/>
  <c r="D33" i="55" s="1"/>
  <c r="E35" i="55"/>
  <c r="C35" i="55"/>
  <c r="C33" i="55"/>
  <c r="E32" i="55"/>
  <c r="D32" i="55"/>
  <c r="E31" i="55"/>
  <c r="D31" i="55"/>
  <c r="D26" i="55" s="1"/>
  <c r="C31" i="55"/>
  <c r="D29" i="55"/>
  <c r="E28" i="55"/>
  <c r="D28" i="55"/>
  <c r="C26" i="55"/>
  <c r="E26" i="55"/>
  <c r="E24" i="55"/>
  <c r="D24" i="55"/>
  <c r="C22" i="55"/>
  <c r="E22" i="55"/>
  <c r="D22" i="55"/>
  <c r="C21" i="55"/>
  <c r="C16" i="55" s="1"/>
  <c r="E20" i="55"/>
  <c r="E16" i="55" s="1"/>
  <c r="D20" i="55"/>
  <c r="E18" i="55"/>
  <c r="D18" i="55"/>
  <c r="C18" i="55"/>
  <c r="C17" i="55"/>
  <c r="D16" i="55"/>
  <c r="C15" i="55"/>
  <c r="E14" i="55"/>
  <c r="D14" i="55"/>
  <c r="C14" i="55"/>
  <c r="E13" i="55"/>
  <c r="D13" i="55"/>
  <c r="C10" i="55"/>
  <c r="E6" i="55"/>
  <c r="E44" i="55" s="1"/>
  <c r="D6" i="55"/>
  <c r="D44" i="55" s="1"/>
  <c r="C6" i="55"/>
  <c r="C44" i="55" l="1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<sst xmlns="http://schemas.openxmlformats.org/spreadsheetml/2006/main" count="83" uniqueCount="82">
  <si>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</si>
  <si>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</si>
  <si>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</si>
  <si>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</si>
  <si>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</si>
  <si>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</si>
  <si>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</si>
  <si>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</si>
  <si>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</si>
  <si>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</si>
  <si>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</si>
  <si>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</si>
  <si>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</si>
  <si>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</si>
  <si>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</si>
  <si>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</si>
  <si>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</si>
  <si>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</si>
  <si>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</si>
  <si>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</si>
  <si>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</si>
  <si>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</si>
  <si>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</si>
  <si>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</si>
  <si>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</si>
  <si>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</si>
  <si>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</si>
  <si>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</si>
  <si>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</si>
  <si>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</si>
  <si>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</si>
  <si>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</si>
  <si>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</si>
  <si>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</si>
  <si>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</si>
  <si>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</si>
  <si>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</si>
  <si>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</si>
  <si>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</si>
  <si>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</si>
  <si>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</si>
  <si>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</si>
  <si>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</si>
  <si>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</si>
  <si>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</si>
  <si>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</si>
  <si>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</si>
  <si>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</si>
  <si>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</si>
  <si>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</si>
  <si>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</si>
  <si>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</si>
  <si>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</si>
  <si>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</si>
  <si>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</si>
  <si>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</si>
  <si>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</si>
  <si>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</si>
  <si>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</si>
  <si>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</si>
  <si>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</si>
  <si>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</si>
  <si>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</si>
  <si>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</si>
  <si>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</si>
  <si>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</si>
  <si>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</si>
  <si>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</si>
  <si>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</si>
  <si>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</si>
  <si>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</si>
  <si>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</si>
  <si>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</si>
  <si>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</si>
  <si>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</si>
  <si>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</si>
  <si>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</si>
  <si>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</si>
  <si>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</si>
  <si>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</si>
  <si>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</si>
  <si>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(в редакции решения Совета от 28.09.2023 № 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</si>
</sst>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9"/>
      <c r="B1" s="10"/>
      <c r="C1" s="11" t="s">
        <v>80</v>
      </c>
      <c r="D1" s="12"/>
      <c r="E1" s="12"/>
    </row>
    <row r="2" spans="1:5" ht="48" customHeight="1" x14ac:dyDescent="0.25">
      <c r="A2" s="13" t="s">
        <v>75</v>
      </c>
      <c r="B2" s="14"/>
      <c r="C2" s="14"/>
      <c r="D2" s="15"/>
      <c r="E2" s="15"/>
    </row>
    <row r="3" spans="1:5" ht="21.75" customHeight="1" x14ac:dyDescent="0.25">
      <c r="A3" s="16" t="s">
        <v>81</v>
      </c>
      <c r="B3" s="17"/>
      <c r="C3" s="17"/>
      <c r="D3" s="17"/>
      <c r="E3" s="17"/>
    </row>
    <row r="4" spans="1:5" ht="19.5" x14ac:dyDescent="0.25">
      <c r="A4" s="9"/>
      <c r="B4" s="18"/>
      <c r="C4" s="19"/>
      <c r="D4" s="20" t="s">
        <v>61</v>
      </c>
      <c r="E4" s="20"/>
    </row>
    <row r="5" spans="1:5" ht="31.5" x14ac:dyDescent="0.25">
      <c r="A5" s="21" t="s">
        <v>62</v>
      </c>
      <c r="B5" s="22" t="s">
        <v>4</v>
      </c>
      <c r="C5" s="21" t="s">
        <v>66</v>
      </c>
      <c r="D5" s="23" t="s">
        <v>73</v>
      </c>
      <c r="E5" s="23" t="s">
        <v>76</v>
      </c>
    </row>
    <row r="6" spans="1:5" ht="17.25" customHeight="1" x14ac:dyDescent="0.25">
      <c r="A6" s="24" t="s">
        <v>5</v>
      </c>
      <c r="B6" s="6" t="s">
        <v>67</v>
      </c>
      <c r="C6" s="5">
        <f>SUM(C7:C13)</f>
        <v>62078824.43</v>
      </c>
      <c r="D6" s="5">
        <f t="shared" ref="D6:E6" si="0">SUM(D7:D13)</f>
        <v>51989234.259999998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f>1809780+1171800+31625+9550.75</f>
        <v>3022755.75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1151474.78+54542.17+52464.63+16164.25+4881.6</f>
        <v>1279527.43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34111207.89+16000+198936.67+60078.88+291400+624602.58+188629.98+54000</f>
        <v>35544856</v>
      </c>
      <c r="D9" s="3">
        <v>33801568.149999999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f>13635224.12+27690+200571.5+60572.7</f>
        <v>13924058.319999998</v>
      </c>
      <c r="D11" s="3">
        <v>13002830.17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1798219.9+3696521.05+423486.87+1731844.62+669013+577364.53-423486.87+679940.8+102853.37+23000-1501130.34+30000</f>
        <v>7807626.9299999997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24" t="s">
        <v>47</v>
      </c>
      <c r="B14" s="6" t="s">
        <v>48</v>
      </c>
      <c r="C14" s="5">
        <f>SUM(C15)</f>
        <v>178773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</f>
        <v>178773</v>
      </c>
      <c r="D15" s="2">
        <v>112000</v>
      </c>
      <c r="E15" s="2">
        <v>113000</v>
      </c>
    </row>
    <row r="16" spans="1:5" ht="15.75" x14ac:dyDescent="0.25">
      <c r="A16" s="24" t="s">
        <v>12</v>
      </c>
      <c r="B16" s="6" t="s">
        <v>13</v>
      </c>
      <c r="C16" s="5">
        <f>SUM(C17:C21)</f>
        <v>62259893.730000004</v>
      </c>
      <c r="D16" s="5">
        <f t="shared" ref="D16:E16" si="2">SUM(D17:D21)</f>
        <v>15028990.609999999</v>
      </c>
      <c r="E16" s="5">
        <f t="shared" si="2"/>
        <v>15334173.319999998</v>
      </c>
    </row>
    <row r="17" spans="1:5" ht="15.75" x14ac:dyDescent="0.25">
      <c r="A17" s="8" t="s">
        <v>14</v>
      </c>
      <c r="B17" s="7" t="s">
        <v>15</v>
      </c>
      <c r="C17" s="2">
        <f>218139.07+21600+9770.53</f>
        <v>249509.6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</f>
        <v>899262.5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v>3500000</v>
      </c>
      <c r="D19" s="3">
        <v>3800000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14659800.94+245000+94336.68+10104.88+613259.42+39139040.04+10000+178000+188950.8+100000+321040+249200+361650+60000+1006731.27+42975.34+21000+21000</f>
        <v>57322089.370000005</v>
      </c>
      <c r="D20" s="3">
        <f>4187794.29+6430432.75+64953.88+0.01</f>
        <v>10683180.93</v>
      </c>
      <c r="E20" s="3">
        <f>8287794.29-4100000+6430432.75+64953.88</f>
        <v>10683180.92</v>
      </c>
    </row>
    <row r="21" spans="1:5" ht="15.75" x14ac:dyDescent="0.25">
      <c r="A21" s="8" t="s">
        <v>43</v>
      </c>
      <c r="B21" s="25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24" t="s">
        <v>16</v>
      </c>
      <c r="B22" s="26" t="s">
        <v>45</v>
      </c>
      <c r="C22" s="5">
        <f>SUM(C23:C25)</f>
        <v>4329886.42</v>
      </c>
      <c r="D22" s="5">
        <f t="shared" ref="D22:E22" si="3">SUM(D23:D25)</f>
        <v>1574539.04</v>
      </c>
      <c r="E22" s="5">
        <f t="shared" si="3"/>
        <v>1574539.05</v>
      </c>
    </row>
    <row r="23" spans="1:5" ht="15.75" x14ac:dyDescent="0.25">
      <c r="A23" s="8" t="s">
        <v>50</v>
      </c>
      <c r="B23" s="25" t="s">
        <v>51</v>
      </c>
      <c r="C23" s="2">
        <f>20647.68+99490.2+9000</f>
        <v>129137.88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5" t="s">
        <v>46</v>
      </c>
      <c r="C24" s="2">
        <f>519970+300000+236384.48-10000+327908-51975.34</f>
        <v>1322287.1399999999</v>
      </c>
      <c r="D24" s="3">
        <f>491700-64953.88-0.01</f>
        <v>426746.11</v>
      </c>
      <c r="E24" s="3">
        <f>491700-64953.88</f>
        <v>426746.12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2644145.25-1500000+100000+322150.38+134416.45+423486.87+65212+100906.96+299947.4-100000-2887.05-1204.46+392287.6</f>
        <v>2878461.4</v>
      </c>
      <c r="D25" s="3">
        <v>1127145.25</v>
      </c>
      <c r="E25" s="3">
        <v>1127145.25</v>
      </c>
    </row>
    <row r="26" spans="1:5" ht="15.75" x14ac:dyDescent="0.25">
      <c r="A26" s="24" t="s">
        <v>18</v>
      </c>
      <c r="B26" s="6" t="s">
        <v>19</v>
      </c>
      <c r="C26" s="5">
        <f>SUM(C27:C32)</f>
        <v>410156835.69999999</v>
      </c>
      <c r="D26" s="5">
        <f t="shared" ref="D26:E26" si="4">SUM(D27:D32)</f>
        <v>303287652.90999997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+11135294+553232.32+5601654.23+167186+219686.4+145000-289800-87519.6+499996-14385.85+183617+540000+277650.59+235460.7+60448.33+18254.92+427975.68+70388+75000-799286.8-21582.37-139497.42-2520-761.04-568065-14055.22</f>
        <v>197205413.90000001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145575727.23+255000+33392+608484.51+2911447.6+3353.38+1073.12+89391.43+164004+49529.43+272268.8+369256+100000+1004791.08+2901114.87-167186-219686.4-584518+337588-988796.16+13020.13+175218.83+7408.53+2237.38+285000+447499.12+65000+19630-233273.91</f>
        <v>153497974.97000003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25323877.7+36080.66+25.2+246249.68+50000+356500+57500+26076.06+48169.85</f>
        <v>26144479.149999999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v>174000</v>
      </c>
      <c r="D30" s="3">
        <v>174000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26459609.24+127064.13+38373.37+113400+963900+56700+435910+150000+84522+289800+87519.6+3990000+93339.34+253042+76418-65000-19630</f>
        <v>33134967.68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24">
        <v>1000</v>
      </c>
      <c r="B33" s="6" t="s">
        <v>28</v>
      </c>
      <c r="C33" s="5">
        <f>SUM(C34:C36)</f>
        <v>8227699.0999999996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2036560.2+101191.98+53159.46</f>
        <v>2190911.64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4340853.39+24658.4+1217822.63-72978.4-665089.66+1069021.1</f>
        <v>5914287.459999999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24" t="s">
        <v>54</v>
      </c>
      <c r="B37" s="6" t="s">
        <v>56</v>
      </c>
      <c r="C37" s="5">
        <f>SUM(C38:C39)</f>
        <v>1650386.24</v>
      </c>
      <c r="D37" s="5">
        <f t="shared" ref="D37:E37" si="6">SUM(D38:D39)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24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24" t="s">
        <v>34</v>
      </c>
      <c r="B42" s="27" t="s">
        <v>35</v>
      </c>
      <c r="C42" s="5"/>
      <c r="D42" s="3"/>
      <c r="E42" s="3"/>
    </row>
    <row r="43" spans="1:5" ht="31.5" hidden="1" x14ac:dyDescent="0.25">
      <c r="A43" s="8" t="s">
        <v>36</v>
      </c>
      <c r="B43" s="28" t="s">
        <v>37</v>
      </c>
      <c r="C43" s="2"/>
      <c r="D43" s="3"/>
      <c r="E43" s="3"/>
    </row>
    <row r="44" spans="1:5" ht="15.75" x14ac:dyDescent="0.25">
      <c r="A44" s="29"/>
      <c r="B44" s="30" t="s">
        <v>33</v>
      </c>
      <c r="C44" s="5">
        <f>C6+C14+C16+C22+C26+C33+C37</f>
        <v>548882298.62</v>
      </c>
      <c r="D44" s="5">
        <f t="shared" ref="D44:E44" si="7">D6+D14+D16+D22+D26+D33+D37</f>
        <v>379575056.64999998</v>
      </c>
      <c r="E44" s="5">
        <f t="shared" si="7"/>
        <v>376863762.18999994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2023-10-02T12:13:27Z</dcterms:modified>
</cp:coreProperties>
</file>