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Март" sheetId="5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59" l="1"/>
  <c r="C29" i="59"/>
  <c r="C19" i="59"/>
  <c r="C13" i="59"/>
  <c r="E44" i="59" l="1"/>
  <c r="C37" i="59"/>
  <c r="E36" i="59"/>
  <c r="D36" i="59"/>
  <c r="C36" i="59"/>
  <c r="C34" i="59"/>
  <c r="E32" i="59"/>
  <c r="D32" i="59"/>
  <c r="C32" i="59"/>
  <c r="C31" i="59"/>
  <c r="C28" i="59"/>
  <c r="C26" i="59"/>
  <c r="E26" i="59"/>
  <c r="D26" i="59"/>
  <c r="C25" i="59"/>
  <c r="C24" i="59"/>
  <c r="E22" i="59"/>
  <c r="D22" i="59"/>
  <c r="C22" i="59"/>
  <c r="E20" i="59"/>
  <c r="D20" i="59"/>
  <c r="C20" i="59"/>
  <c r="C16" i="59"/>
  <c r="E16" i="59"/>
  <c r="D16" i="59"/>
  <c r="E14" i="59"/>
  <c r="D14" i="59"/>
  <c r="C14" i="59"/>
  <c r="D13" i="59"/>
  <c r="C6" i="59"/>
  <c r="E6" i="59"/>
  <c r="D6" i="59"/>
  <c r="D44" i="59" s="1"/>
  <c r="C44" i="59" l="1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<sst xmlns="http://schemas.openxmlformats.org/spreadsheetml/2006/main" count="83" uniqueCount="82">
  <si>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</si>
  <si>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</si>
  <si>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</si>
  <si>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</si>
  <si>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</si>
  <si>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</si>
  <si>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</si>
  <si>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</si>
  <si>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</si>
  <si>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</si>
  <si>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</si>
  <si>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</si>
  <si>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</si>
  <si>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</si>
  <si>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</si>
  <si>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</si>
  <si>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</si>
  <si>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</si>
  <si>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</si>
  <si>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</si>
  <si>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</si>
  <si>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</si>
  <si>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</si>
  <si>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</si>
  <si>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</si>
  <si>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</si>
  <si>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</si>
  <si>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</si>
  <si>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</si>
  <si>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</si>
  <si>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</si>
  <si>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</si>
  <si>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</si>
  <si>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</si>
  <si>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</si>
  <si>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</si>
  <si>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</si>
  <si>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</si>
  <si>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</si>
  <si>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</si>
  <si>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</si>
  <si>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</si>
  <si>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</si>
  <si>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</si>
  <si>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</si>
  <si>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</si>
  <si>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</si>
  <si>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</si>
  <si>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</si>
  <si>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</si>
  <si>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</si>
  <si>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</si>
  <si>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</si>
  <si>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</si>
  <si>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</si>
  <si>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</si>
  <si>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</si>
  <si>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</si>
  <si>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</si>
  <si>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</si>
  <si>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</si>
  <si>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</si>
  <si>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</si>
  <si>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</si>
  <si>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</si>
  <si>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</si>
  <si>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</si>
  <si>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</si>
  <si>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</si>
  <si>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</si>
  <si>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2024 год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</si>
  <si>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</si>
  <si>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</si>
  <si>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</si>
  <si>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</si>
  <si>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</si>
  <si>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</si>
  <si>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</si>
  <si>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</si>
  <si>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2024 год                                                                                                                                                                                   и на плановый период 2025 и 2026 годов"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</si>
  <si>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</si>
  <si>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(в редакции решения Совета от 28.03.2024 №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</si>
</sst>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5" fillId="0" borderId="0" xfId="0" applyFont="1" applyFill="1" applyBorder="1" applyAlignment="1">
      <alignment horizontal="right" vertical="top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11" t="s">
        <v>79</v>
      </c>
      <c r="B1" s="12"/>
      <c r="C1" s="12"/>
      <c r="D1" s="12"/>
      <c r="E1" s="12"/>
    </row>
    <row r="2" spans="1:5" ht="48" customHeight="1" x14ac:dyDescent="0.25">
      <c r="A2" s="13" t="s">
        <v>74</v>
      </c>
      <c r="B2" s="14"/>
      <c r="C2" s="14"/>
      <c r="D2" s="15"/>
      <c r="E2" s="15"/>
    </row>
    <row r="3" spans="1:5" ht="22.5" customHeight="1" x14ac:dyDescent="0.25">
      <c r="A3" s="16" t="s">
        <v>81</v>
      </c>
      <c r="B3" s="17"/>
      <c r="C3" s="17"/>
      <c r="D3" s="17"/>
      <c r="E3" s="17"/>
    </row>
    <row r="4" spans="1:5" ht="19.5" customHeight="1" x14ac:dyDescent="0.25">
      <c r="A4" s="18" t="s">
        <v>60</v>
      </c>
      <c r="B4" s="19"/>
      <c r="C4" s="19"/>
      <c r="D4" s="19"/>
      <c r="E4" s="19"/>
    </row>
    <row r="5" spans="1:5" ht="31.5" x14ac:dyDescent="0.25">
      <c r="A5" s="20" t="s">
        <v>61</v>
      </c>
      <c r="B5" s="21" t="s">
        <v>4</v>
      </c>
      <c r="C5" s="20" t="s">
        <v>70</v>
      </c>
      <c r="D5" s="22" t="s">
        <v>71</v>
      </c>
      <c r="E5" s="22" t="s">
        <v>75</v>
      </c>
    </row>
    <row r="6" spans="1:5" ht="17.25" customHeight="1" x14ac:dyDescent="0.25">
      <c r="A6" s="23" t="s">
        <v>5</v>
      </c>
      <c r="B6" s="6" t="s">
        <v>65</v>
      </c>
      <c r="C6" s="5">
        <f>SUM(C7:C13)</f>
        <v>89371044.210000008</v>
      </c>
      <c r="D6" s="5">
        <f t="shared" ref="D6:E6" si="0">SUM(D7:D13)</f>
        <v>57214988.739999995</v>
      </c>
      <c r="E6" s="5">
        <f t="shared" si="0"/>
        <v>57411567.929999992</v>
      </c>
    </row>
    <row r="7" spans="1:5" ht="33" customHeight="1" x14ac:dyDescent="0.25">
      <c r="A7" s="8" t="s">
        <v>0</v>
      </c>
      <c r="B7" s="7" t="s">
        <v>66</v>
      </c>
      <c r="C7" s="2">
        <v>1974483</v>
      </c>
      <c r="D7" s="2">
        <v>1974483</v>
      </c>
      <c r="E7" s="2">
        <v>1974483</v>
      </c>
    </row>
    <row r="8" spans="1:5" ht="48" customHeight="1" x14ac:dyDescent="0.25">
      <c r="A8" s="8" t="s">
        <v>1</v>
      </c>
      <c r="B8" s="7" t="s">
        <v>67</v>
      </c>
      <c r="C8" s="2">
        <v>1328896.97</v>
      </c>
      <c r="D8" s="2">
        <v>1235158.19</v>
      </c>
      <c r="E8" s="2">
        <v>1235158.19</v>
      </c>
    </row>
    <row r="9" spans="1:5" ht="48.75" customHeight="1" x14ac:dyDescent="0.25">
      <c r="A9" s="8" t="s">
        <v>2</v>
      </c>
      <c r="B9" s="7" t="s">
        <v>80</v>
      </c>
      <c r="C9" s="2">
        <v>37699650.450000003</v>
      </c>
      <c r="D9" s="3">
        <v>37574385.909999996</v>
      </c>
      <c r="E9" s="3">
        <v>37574385.909999996</v>
      </c>
    </row>
    <row r="10" spans="1:5" ht="15.75" x14ac:dyDescent="0.25">
      <c r="A10" s="8" t="s">
        <v>6</v>
      </c>
      <c r="B10" s="7" t="s">
        <v>7</v>
      </c>
      <c r="C10" s="4">
        <v>3284.18</v>
      </c>
      <c r="D10" s="3">
        <v>4319.46</v>
      </c>
      <c r="E10" s="3">
        <v>58638.65</v>
      </c>
    </row>
    <row r="11" spans="1:5" ht="32.25" customHeight="1" x14ac:dyDescent="0.25">
      <c r="A11" s="8" t="s">
        <v>3</v>
      </c>
      <c r="B11" s="7" t="s">
        <v>68</v>
      </c>
      <c r="C11" s="2">
        <v>14692873.68</v>
      </c>
      <c r="D11" s="3">
        <v>14150257.68</v>
      </c>
      <c r="E11" s="3">
        <v>14267627.68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5450112.82+185+121000+5578894.58+23318393.53-380000-956730+40000</f>
        <v>33171855.93</v>
      </c>
      <c r="D13" s="3">
        <f>1776383.5+1</f>
        <v>1776384.5</v>
      </c>
      <c r="E13" s="3">
        <v>1801274.5</v>
      </c>
    </row>
    <row r="14" spans="1:5" ht="18" customHeight="1" x14ac:dyDescent="0.25">
      <c r="A14" s="23" t="s">
        <v>46</v>
      </c>
      <c r="B14" s="6" t="s">
        <v>47</v>
      </c>
      <c r="C14" s="5">
        <f>SUM(C15)</f>
        <v>112000</v>
      </c>
      <c r="D14" s="5">
        <f t="shared" ref="D14:E14" si="1">SUM(D15)</f>
        <v>113000</v>
      </c>
      <c r="E14" s="5">
        <f t="shared" si="1"/>
        <v>113000</v>
      </c>
    </row>
    <row r="15" spans="1:5" ht="15.75" x14ac:dyDescent="0.25">
      <c r="A15" s="8" t="s">
        <v>48</v>
      </c>
      <c r="B15" s="7" t="s">
        <v>69</v>
      </c>
      <c r="C15" s="2">
        <v>112000</v>
      </c>
      <c r="D15" s="2">
        <v>113000</v>
      </c>
      <c r="E15" s="2">
        <v>113000</v>
      </c>
    </row>
    <row r="16" spans="1:5" ht="15.75" x14ac:dyDescent="0.25">
      <c r="A16" s="23" t="s">
        <v>12</v>
      </c>
      <c r="B16" s="6" t="s">
        <v>13</v>
      </c>
      <c r="C16" s="5">
        <f>SUM(C17:C21)</f>
        <v>42608067.929999992</v>
      </c>
      <c r="D16" s="5">
        <f t="shared" ref="D16:E16" si="2">SUM(D17:D21)</f>
        <v>15840126.179999998</v>
      </c>
      <c r="E16" s="5">
        <f t="shared" si="2"/>
        <v>16523812.219999999</v>
      </c>
    </row>
    <row r="17" spans="1:5" ht="15.75" x14ac:dyDescent="0.25">
      <c r="A17" s="8" t="s">
        <v>14</v>
      </c>
      <c r="B17" s="7" t="s">
        <v>15</v>
      </c>
      <c r="C17" s="2">
        <v>210387.52</v>
      </c>
      <c r="D17" s="2">
        <v>263854.61</v>
      </c>
      <c r="E17" s="2">
        <v>282579.77</v>
      </c>
    </row>
    <row r="18" spans="1:5" ht="15.75" x14ac:dyDescent="0.25">
      <c r="A18" s="8" t="s">
        <v>59</v>
      </c>
      <c r="B18" s="7" t="s">
        <v>62</v>
      </c>
      <c r="C18" s="2">
        <v>339009.6</v>
      </c>
      <c r="D18" s="2">
        <v>200000</v>
      </c>
      <c r="E18" s="2">
        <v>200000</v>
      </c>
    </row>
    <row r="19" spans="1:5" ht="15.75" x14ac:dyDescent="0.25">
      <c r="A19" s="8" t="s">
        <v>72</v>
      </c>
      <c r="B19" s="7" t="s">
        <v>73</v>
      </c>
      <c r="C19" s="2">
        <f>5121000-1325.12+246543.44</f>
        <v>5366218.32</v>
      </c>
      <c r="D19" s="3">
        <v>4100000</v>
      </c>
      <c r="E19" s="3">
        <v>4500000</v>
      </c>
    </row>
    <row r="20" spans="1:5" ht="15.75" x14ac:dyDescent="0.25">
      <c r="A20" s="8" t="s">
        <v>37</v>
      </c>
      <c r="B20" s="7" t="s">
        <v>38</v>
      </c>
      <c r="C20" s="2">
        <f>16971788.93+371550+300000+18932071.2</f>
        <v>36575410.129999995</v>
      </c>
      <c r="D20" s="3">
        <f>10822182.2-1+234090</f>
        <v>11056271.199999999</v>
      </c>
      <c r="E20" s="3">
        <f>10833842.08+487390</f>
        <v>11321232.08</v>
      </c>
    </row>
    <row r="21" spans="1:5" ht="15.75" x14ac:dyDescent="0.25">
      <c r="A21" s="8" t="s">
        <v>42</v>
      </c>
      <c r="B21" s="9" t="s">
        <v>43</v>
      </c>
      <c r="C21" s="2">
        <v>117042.36</v>
      </c>
      <c r="D21" s="2">
        <v>220000.37</v>
      </c>
      <c r="E21" s="2">
        <v>220000.37</v>
      </c>
    </row>
    <row r="22" spans="1:5" ht="15.75" x14ac:dyDescent="0.25">
      <c r="A22" s="23" t="s">
        <v>16</v>
      </c>
      <c r="B22" s="10" t="s">
        <v>44</v>
      </c>
      <c r="C22" s="5">
        <f>SUM(C23:C25)</f>
        <v>2519762.9299999997</v>
      </c>
      <c r="D22" s="5">
        <f t="shared" ref="D22:E22" si="3">SUM(D23:D25)</f>
        <v>1830492.9300000002</v>
      </c>
      <c r="E22" s="5">
        <f t="shared" si="3"/>
        <v>1830492.9300000002</v>
      </c>
    </row>
    <row r="23" spans="1:5" ht="15.75" x14ac:dyDescent="0.25">
      <c r="A23" s="8" t="s">
        <v>49</v>
      </c>
      <c r="B23" s="9" t="s">
        <v>50</v>
      </c>
      <c r="C23" s="2">
        <v>20647.68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9" t="s">
        <v>45</v>
      </c>
      <c r="C24" s="2">
        <f>857940+300000</f>
        <v>1157940</v>
      </c>
      <c r="D24" s="2">
        <v>785670</v>
      </c>
      <c r="E24" s="2">
        <v>785670</v>
      </c>
    </row>
    <row r="25" spans="1:5" ht="15.75" x14ac:dyDescent="0.25">
      <c r="A25" s="8" t="s">
        <v>52</v>
      </c>
      <c r="B25" s="7" t="s">
        <v>51</v>
      </c>
      <c r="C25" s="2">
        <f>2541175.25-1200000</f>
        <v>1341175.25</v>
      </c>
      <c r="D25" s="2">
        <v>1024175.25</v>
      </c>
      <c r="E25" s="2">
        <v>1024175.25</v>
      </c>
    </row>
    <row r="26" spans="1:5" ht="15.75" x14ac:dyDescent="0.25">
      <c r="A26" s="23" t="s">
        <v>18</v>
      </c>
      <c r="B26" s="6" t="s">
        <v>19</v>
      </c>
      <c r="C26" s="5">
        <f>SUM(C27:C31)</f>
        <v>464237348.73000002</v>
      </c>
      <c r="D26" s="5">
        <f>SUM(D27:D31)</f>
        <v>428368769.69000006</v>
      </c>
      <c r="E26" s="5">
        <f>SUM(E27:E31)</f>
        <v>469003655.44</v>
      </c>
    </row>
    <row r="27" spans="1:5" ht="15.75" x14ac:dyDescent="0.25">
      <c r="A27" s="8" t="s">
        <v>20</v>
      </c>
      <c r="B27" s="7" t="s">
        <v>21</v>
      </c>
      <c r="C27" s="2">
        <f>161166163.6+9677096.44+600000+74500+185100+470000+175500+4150782</f>
        <v>176499142.03999999</v>
      </c>
      <c r="D27" s="3">
        <v>140717512.05000001</v>
      </c>
      <c r="E27" s="3">
        <v>139020615.69</v>
      </c>
    </row>
    <row r="28" spans="1:5" ht="15.75" x14ac:dyDescent="0.25">
      <c r="A28" s="8" t="s">
        <v>22</v>
      </c>
      <c r="B28" s="7" t="s">
        <v>23</v>
      </c>
      <c r="C28" s="2">
        <f>232695911.12+103856.02+108173.6+57000</f>
        <v>232964940.74000001</v>
      </c>
      <c r="D28" s="3">
        <v>238891656.87</v>
      </c>
      <c r="E28" s="3">
        <v>275226663.18000001</v>
      </c>
    </row>
    <row r="29" spans="1:5" ht="15.75" x14ac:dyDescent="0.25">
      <c r="A29" s="8" t="s">
        <v>57</v>
      </c>
      <c r="B29" s="7" t="s">
        <v>58</v>
      </c>
      <c r="C29" s="2">
        <f>21341187.04+100000+380000-60000</f>
        <v>21761187.039999999</v>
      </c>
      <c r="D29" s="3">
        <v>18264544.550000001</v>
      </c>
      <c r="E29" s="3">
        <v>18535684.550000001</v>
      </c>
    </row>
    <row r="30" spans="1:5" ht="16.5" customHeight="1" x14ac:dyDescent="0.25">
      <c r="A30" s="8" t="s">
        <v>24</v>
      </c>
      <c r="B30" s="7" t="s">
        <v>76</v>
      </c>
      <c r="C30" s="3">
        <v>174000</v>
      </c>
      <c r="D30" s="3">
        <v>174000</v>
      </c>
      <c r="E30" s="3">
        <v>174000</v>
      </c>
    </row>
    <row r="31" spans="1:5" ht="15.75" x14ac:dyDescent="0.25">
      <c r="A31" s="8" t="s">
        <v>25</v>
      </c>
      <c r="B31" s="7" t="s">
        <v>26</v>
      </c>
      <c r="C31" s="2">
        <f>31338078.91+1500000</f>
        <v>32838078.91</v>
      </c>
      <c r="D31" s="3">
        <v>30321056.219999999</v>
      </c>
      <c r="E31" s="3">
        <v>36046692.020000003</v>
      </c>
    </row>
    <row r="32" spans="1:5" ht="15.75" x14ac:dyDescent="0.25">
      <c r="A32" s="23">
        <v>1000</v>
      </c>
      <c r="B32" s="6" t="s">
        <v>27</v>
      </c>
      <c r="C32" s="5">
        <f>SUM(C33:C35)</f>
        <v>7362823.6099999994</v>
      </c>
      <c r="D32" s="5">
        <f t="shared" ref="D32:E32" si="4">SUM(D33:D35)</f>
        <v>8562824.1000000015</v>
      </c>
      <c r="E32" s="5">
        <f t="shared" si="4"/>
        <v>9388599.6099999994</v>
      </c>
    </row>
    <row r="33" spans="1:5" ht="15.75" x14ac:dyDescent="0.25">
      <c r="A33" s="8">
        <v>1001</v>
      </c>
      <c r="B33" s="7" t="s">
        <v>28</v>
      </c>
      <c r="C33" s="2">
        <v>2190911.64</v>
      </c>
      <c r="D33" s="2">
        <v>2190911.64</v>
      </c>
      <c r="E33" s="2">
        <v>2190911.64</v>
      </c>
    </row>
    <row r="34" spans="1:5" ht="15.75" x14ac:dyDescent="0.25">
      <c r="A34" s="8">
        <v>1003</v>
      </c>
      <c r="B34" s="7" t="s">
        <v>29</v>
      </c>
      <c r="C34" s="2">
        <f>321224.5-107005.5-91719</f>
        <v>122500</v>
      </c>
      <c r="D34" s="3">
        <v>250906.6</v>
      </c>
      <c r="E34" s="3">
        <v>250906.6</v>
      </c>
    </row>
    <row r="35" spans="1:5" ht="15.75" x14ac:dyDescent="0.25">
      <c r="A35" s="8" t="s">
        <v>30</v>
      </c>
      <c r="B35" s="7" t="s">
        <v>31</v>
      </c>
      <c r="C35" s="2">
        <v>5049411.97</v>
      </c>
      <c r="D35" s="3">
        <v>6121005.8600000003</v>
      </c>
      <c r="E35" s="3">
        <v>6946781.3700000001</v>
      </c>
    </row>
    <row r="36" spans="1:5" ht="15.75" x14ac:dyDescent="0.25">
      <c r="A36" s="23" t="s">
        <v>53</v>
      </c>
      <c r="B36" s="6" t="s">
        <v>55</v>
      </c>
      <c r="C36" s="5">
        <f>SUM(C37:C43)</f>
        <v>8915231.1799999997</v>
      </c>
      <c r="D36" s="5">
        <f t="shared" ref="D36:E36" si="5">SUM(D37:D43)</f>
        <v>8881899.1600000001</v>
      </c>
      <c r="E36" s="5">
        <f t="shared" si="5"/>
        <v>8927299.1600000001</v>
      </c>
    </row>
    <row r="37" spans="1:5" ht="15.75" x14ac:dyDescent="0.25">
      <c r="A37" s="8" t="s">
        <v>63</v>
      </c>
      <c r="B37" s="7" t="s">
        <v>64</v>
      </c>
      <c r="C37" s="2">
        <f>7219442.7+30691.02+51630</f>
        <v>7301763.7199999997</v>
      </c>
      <c r="D37" s="2">
        <v>7268431.7000000002</v>
      </c>
      <c r="E37" s="2">
        <v>7313831.7000000002</v>
      </c>
    </row>
    <row r="38" spans="1:5" ht="15.75" x14ac:dyDescent="0.25">
      <c r="A38" s="8" t="s">
        <v>54</v>
      </c>
      <c r="B38" s="7" t="s">
        <v>56</v>
      </c>
      <c r="C38" s="2">
        <v>800000</v>
      </c>
      <c r="D38" s="2">
        <v>800000</v>
      </c>
      <c r="E38" s="2">
        <v>800000</v>
      </c>
    </row>
    <row r="39" spans="1:5" ht="15.75" hidden="1" x14ac:dyDescent="0.25">
      <c r="A39" s="23" t="s">
        <v>39</v>
      </c>
      <c r="B39" s="6" t="s">
        <v>41</v>
      </c>
      <c r="C39" s="5"/>
      <c r="D39" s="3"/>
      <c r="E39" s="3"/>
    </row>
    <row r="40" spans="1:5" ht="15.75" hidden="1" x14ac:dyDescent="0.25">
      <c r="A40" s="8" t="s">
        <v>40</v>
      </c>
      <c r="B40" s="7" t="s">
        <v>41</v>
      </c>
      <c r="C40" s="2"/>
      <c r="D40" s="3"/>
      <c r="E40" s="3"/>
    </row>
    <row r="41" spans="1:5" ht="18.75" hidden="1" customHeight="1" x14ac:dyDescent="0.25">
      <c r="A41" s="23" t="s">
        <v>33</v>
      </c>
      <c r="B41" s="24" t="s">
        <v>34</v>
      </c>
      <c r="C41" s="5"/>
      <c r="D41" s="3"/>
      <c r="E41" s="3"/>
    </row>
    <row r="42" spans="1:5" ht="31.5" hidden="1" x14ac:dyDescent="0.25">
      <c r="A42" s="8" t="s">
        <v>35</v>
      </c>
      <c r="B42" s="25" t="s">
        <v>36</v>
      </c>
      <c r="C42" s="2"/>
      <c r="D42" s="3"/>
      <c r="E42" s="3"/>
    </row>
    <row r="43" spans="1:5" ht="15.75" x14ac:dyDescent="0.25">
      <c r="A43" s="8" t="s">
        <v>77</v>
      </c>
      <c r="B43" s="7" t="s">
        <v>78</v>
      </c>
      <c r="C43" s="2">
        <v>813467.46</v>
      </c>
      <c r="D43" s="2">
        <v>813467.46</v>
      </c>
      <c r="E43" s="2">
        <v>813467.46</v>
      </c>
    </row>
    <row r="44" spans="1:5" ht="15.75" x14ac:dyDescent="0.25">
      <c r="A44" s="26"/>
      <c r="B44" s="27" t="s">
        <v>32</v>
      </c>
      <c r="C44" s="5">
        <f>C6+C14+C16+C22+C26+C32+C36</f>
        <v>615126278.58999991</v>
      </c>
      <c r="D44" s="5">
        <f>D6+D14+D16+D22+D26+D32+D36</f>
        <v>520812100.80000013</v>
      </c>
      <c r="E44" s="5">
        <f>E6+E14+E16+E22+E26+E32+E36</f>
        <v>563198427.28999996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2024-03-28T10:36:21Z</dcterms:modified>
</cp:coreProperties>
</file>