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4228C6BE-ADFD-4CAE-AA92-206FA967551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Апрель" sheetId="69" r:id="rId1"/>
  </sheets>
  <calcPr calcId="191029"/>
</workbook>
</file>

<file path=xl/calcChain.xml><?xml version="1.0" encoding="utf-8"?>
<calcChain xmlns="http://schemas.openxmlformats.org/spreadsheetml/2006/main">
  <c r="C27" i="69" l="1"/>
  <c r="C9" i="69"/>
  <c r="C6" i="69" s="1"/>
  <c r="C30" i="69"/>
  <c r="C26" i="69"/>
  <c r="E27" i="69"/>
  <c r="E25" i="69" s="1"/>
  <c r="D27" i="69"/>
  <c r="D25" i="69" s="1"/>
  <c r="C10" i="69"/>
  <c r="C37" i="69"/>
  <c r="E36" i="69"/>
  <c r="D36" i="69"/>
  <c r="C36" i="69"/>
  <c r="E33" i="69"/>
  <c r="D33" i="69"/>
  <c r="D31" i="69" s="1"/>
  <c r="C33" i="69"/>
  <c r="E31" i="69"/>
  <c r="C31" i="69"/>
  <c r="C28" i="69"/>
  <c r="C24" i="69"/>
  <c r="C23" i="69"/>
  <c r="C22" i="69"/>
  <c r="C21" i="69" s="1"/>
  <c r="E21" i="69"/>
  <c r="D21" i="69"/>
  <c r="C20" i="69"/>
  <c r="E19" i="69"/>
  <c r="E16" i="69" s="1"/>
  <c r="D19" i="69"/>
  <c r="C19" i="69"/>
  <c r="D16" i="69"/>
  <c r="C16" i="69"/>
  <c r="C15" i="69"/>
  <c r="E14" i="69"/>
  <c r="D14" i="69"/>
  <c r="C14" i="69"/>
  <c r="E13" i="69"/>
  <c r="D13" i="69"/>
  <c r="C13" i="69"/>
  <c r="C11" i="69"/>
  <c r="E6" i="69"/>
  <c r="D6" i="69"/>
  <c r="C25" i="69" l="1"/>
  <c r="D44" i="69"/>
  <c r="C44" i="69"/>
  <c r="E44" i="69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<sst xmlns="http://schemas.openxmlformats.org/spreadsheetml/2006/main" count="83" uniqueCount="82">
  <si>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</si>
  <si>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</si>
  <si>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</si>
  <si>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</si>
  <si>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</si>
  <si>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</si>
  <si>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</si>
  <si>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</si>
  <si>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</si>
  <si>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</si>
  <si>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</si>
  <si>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</si>
  <si>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</si>
  <si>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</si>
  <si>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</si>
  <si>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</si>
  <si>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</si>
  <si>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</si>
  <si>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</si>
  <si>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</si>
  <si>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</si>
  <si>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</si>
  <si>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</si>
  <si>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</si>
  <si>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</si>
  <si>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</si>
  <si>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</si>
  <si>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</si>
  <si>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</si>
  <si>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</si>
  <si>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</si>
  <si>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</si>
  <si>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</si>
  <si>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</si>
  <si>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</si>
  <si>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</si>
  <si>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</si>
  <si>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</si>
  <si>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</si>
  <si>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</si>
  <si>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</si>
  <si>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</si>
  <si>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</si>
  <si>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</si>
  <si>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</si>
  <si>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</si>
  <si>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</si>
  <si>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</si>
  <si>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</si>
  <si>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</si>
  <si>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</si>
  <si>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</si>
  <si>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</si>
  <si>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</si>
  <si>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</si>
  <si>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</si>
  <si>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</si>
  <si>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</si>
  <si>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</si>
  <si>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Единица измерения: руб.</t>
  </si>
  <si>
    <t>Раздел/ подраздел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</si>
  <si>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</si>
  <si>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</si>
  <si>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</si>
  <si>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</si>
  <si>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</si>
  <si>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</si>
  <si>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</si>
  <si>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</si>
  <si>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</si>
  <si>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</si>
  <si>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</si>
  <si>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</si>
  <si>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</si>
  <si>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</si>
  <si>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</si>
  <si>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</si>
  <si>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1006</t>
  </si>
  <si>
    <t>Другие вопросы в области социальной политики</t>
  </si>
  <si>
    <t>2027 год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</si>
  <si>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18.12.2024 № 60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2025 год                                                                                                                                                                                   и на плановый период 2026 и 2027 годов" </t>
  </si>
  <si>
    <t>(в редакции решения Совета от 24.04.2025 № 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</si>
</sst>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6" fillId="0" borderId="2" xfId="0" applyFont="1" applyFill="1" applyBorder="1" applyAlignment="1">
      <alignment horizontal="right" wrapText="1"/>
    </xf>
    <xf numFmtId="0" fontId="0" fillId="0" borderId="2" xfId="0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04F14-21D3-4C59-9804-A895CBBCA2A8}">
  <sheetPr>
    <pageSetUpPr fitToPage="1"/>
  </sheetPr>
  <dimension ref="A1:E44"/>
  <sheetViews>
    <sheetView tabSelected="1" view="pageBreakPreview" topLeftCell="A31" zoomScaleNormal="100" zoomScaleSheetLayoutView="100" workbookViewId="0">
      <selection activeCell="D8" sqref="D8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2" t="s">
        <v>80</v>
      </c>
      <c r="B1" s="3"/>
      <c r="C1" s="3"/>
      <c r="D1" s="3"/>
      <c r="E1" s="3"/>
    </row>
    <row r="2" spans="1:5" ht="41.25" customHeight="1" x14ac:dyDescent="0.25">
      <c r="A2" s="4" t="s">
        <v>71</v>
      </c>
      <c r="B2" s="5"/>
      <c r="C2" s="5"/>
      <c r="D2" s="3"/>
      <c r="E2" s="3"/>
    </row>
    <row r="3" spans="1:5" ht="19.5" customHeight="1" x14ac:dyDescent="0.25">
      <c r="A3" s="6" t="s">
        <v>81</v>
      </c>
      <c r="B3" s="7"/>
      <c r="C3" s="7"/>
      <c r="D3" s="7"/>
      <c r="E3" s="7"/>
    </row>
    <row r="4" spans="1:5" ht="19.5" customHeight="1" x14ac:dyDescent="0.25">
      <c r="A4" s="8" t="s">
        <v>59</v>
      </c>
      <c r="B4" s="9"/>
      <c r="C4" s="9"/>
      <c r="D4" s="9"/>
      <c r="E4" s="9"/>
    </row>
    <row r="5" spans="1:5" ht="31.5" x14ac:dyDescent="0.25">
      <c r="A5" s="10" t="s">
        <v>60</v>
      </c>
      <c r="B5" s="11" t="s">
        <v>4</v>
      </c>
      <c r="C5" s="10" t="s">
        <v>68</v>
      </c>
      <c r="D5" s="12" t="s">
        <v>72</v>
      </c>
      <c r="E5" s="12" t="s">
        <v>79</v>
      </c>
    </row>
    <row r="6" spans="1:5" ht="17.25" customHeight="1" x14ac:dyDescent="0.25">
      <c r="A6" s="13" t="s">
        <v>5</v>
      </c>
      <c r="B6" s="14" t="s">
        <v>63</v>
      </c>
      <c r="C6" s="15">
        <f>SUM(C7:C13)</f>
        <v>101861436.20999999</v>
      </c>
      <c r="D6" s="15">
        <f t="shared" ref="D6:E6" si="0">SUM(D7:D13)</f>
        <v>70528946.980000004</v>
      </c>
      <c r="E6" s="15">
        <f t="shared" si="0"/>
        <v>70592044</v>
      </c>
    </row>
    <row r="7" spans="1:5" ht="33" customHeight="1" x14ac:dyDescent="0.25">
      <c r="A7" s="16" t="s">
        <v>0</v>
      </c>
      <c r="B7" s="17" t="s">
        <v>64</v>
      </c>
      <c r="C7" s="18">
        <v>2323044.6800000002</v>
      </c>
      <c r="D7" s="18">
        <v>2323044.6800000002</v>
      </c>
      <c r="E7" s="18">
        <v>2323044.6800000002</v>
      </c>
    </row>
    <row r="8" spans="1:5" ht="48" customHeight="1" x14ac:dyDescent="0.25">
      <c r="A8" s="16" t="s">
        <v>1</v>
      </c>
      <c r="B8" s="17" t="s">
        <v>65</v>
      </c>
      <c r="C8" s="18">
        <v>1581724.72</v>
      </c>
      <c r="D8" s="18">
        <v>1482768.72</v>
      </c>
      <c r="E8" s="18">
        <v>1482768.72</v>
      </c>
    </row>
    <row r="9" spans="1:5" ht="48.75" customHeight="1" x14ac:dyDescent="0.25">
      <c r="A9" s="16" t="s">
        <v>2</v>
      </c>
      <c r="B9" s="17" t="s">
        <v>76</v>
      </c>
      <c r="C9" s="18">
        <f>47023945.82-300000+3000+74004.61+22349.39</f>
        <v>46823299.82</v>
      </c>
      <c r="D9" s="19">
        <v>46816056.719999999</v>
      </c>
      <c r="E9" s="19">
        <v>46816056.719999999</v>
      </c>
    </row>
    <row r="10" spans="1:5" ht="15.75" x14ac:dyDescent="0.25">
      <c r="A10" s="16" t="s">
        <v>6</v>
      </c>
      <c r="B10" s="17" t="s">
        <v>7</v>
      </c>
      <c r="C10" s="20">
        <f>24140.68-16151.18</f>
        <v>7989.5</v>
      </c>
      <c r="D10" s="19">
        <v>97680.78</v>
      </c>
      <c r="E10" s="19">
        <v>60824.5</v>
      </c>
    </row>
    <row r="11" spans="1:5" ht="32.25" customHeight="1" x14ac:dyDescent="0.25">
      <c r="A11" s="16" t="s">
        <v>3</v>
      </c>
      <c r="B11" s="17" t="s">
        <v>66</v>
      </c>
      <c r="C11" s="18">
        <f>18032294.88+32000</f>
        <v>18064294.879999999</v>
      </c>
      <c r="D11" s="19">
        <v>17384099.280000001</v>
      </c>
      <c r="E11" s="19">
        <v>17465775.32</v>
      </c>
    </row>
    <row r="12" spans="1:5" ht="15.75" x14ac:dyDescent="0.25">
      <c r="A12" s="16" t="s">
        <v>8</v>
      </c>
      <c r="B12" s="17" t="s">
        <v>9</v>
      </c>
      <c r="C12" s="18">
        <v>500000</v>
      </c>
      <c r="D12" s="18">
        <v>500000</v>
      </c>
      <c r="E12" s="18">
        <v>500000</v>
      </c>
    </row>
    <row r="13" spans="1:5" ht="15.75" x14ac:dyDescent="0.25">
      <c r="A13" s="16" t="s">
        <v>10</v>
      </c>
      <c r="B13" s="17" t="s">
        <v>11</v>
      </c>
      <c r="C13" s="18">
        <f>2146878.56+3041.15+6083982+74000+65000+19340794.2+4315719.7+300000+181667+50000</f>
        <v>32561082.609999999</v>
      </c>
      <c r="D13" s="19">
        <f>1802796.8+122500</f>
        <v>1925296.8</v>
      </c>
      <c r="E13" s="19">
        <f>1821074.06+122500</f>
        <v>1943574.06</v>
      </c>
    </row>
    <row r="14" spans="1:5" ht="18" customHeight="1" x14ac:dyDescent="0.25">
      <c r="A14" s="13" t="s">
        <v>46</v>
      </c>
      <c r="B14" s="14" t="s">
        <v>47</v>
      </c>
      <c r="C14" s="15">
        <f>SUM(C15)</f>
        <v>5948642.5</v>
      </c>
      <c r="D14" s="15">
        <f t="shared" ref="D14:E14" si="1">SUM(D15)</f>
        <v>226000</v>
      </c>
      <c r="E14" s="15">
        <f t="shared" si="1"/>
        <v>226000</v>
      </c>
    </row>
    <row r="15" spans="1:5" ht="15.75" x14ac:dyDescent="0.25">
      <c r="A15" s="16" t="s">
        <v>48</v>
      </c>
      <c r="B15" s="17" t="s">
        <v>67</v>
      </c>
      <c r="C15" s="18">
        <f>5748642.5+200000</f>
        <v>5948642.5</v>
      </c>
      <c r="D15" s="18">
        <v>226000</v>
      </c>
      <c r="E15" s="18">
        <v>226000</v>
      </c>
    </row>
    <row r="16" spans="1:5" ht="15.75" x14ac:dyDescent="0.25">
      <c r="A16" s="13" t="s">
        <v>12</v>
      </c>
      <c r="B16" s="14" t="s">
        <v>13</v>
      </c>
      <c r="C16" s="15">
        <f>SUM(C17:C20)</f>
        <v>22492737.07</v>
      </c>
      <c r="D16" s="15">
        <f>SUM(D17:D20)</f>
        <v>18497056.370000001</v>
      </c>
      <c r="E16" s="15">
        <f>SUM(E17:E20)</f>
        <v>18454656.370000001</v>
      </c>
    </row>
    <row r="17" spans="1:5" ht="15.75" x14ac:dyDescent="0.25">
      <c r="A17" s="16" t="s">
        <v>14</v>
      </c>
      <c r="B17" s="17" t="s">
        <v>15</v>
      </c>
      <c r="C17" s="18">
        <v>423398</v>
      </c>
      <c r="D17" s="18">
        <v>212000</v>
      </c>
      <c r="E17" s="18">
        <v>212000</v>
      </c>
    </row>
    <row r="18" spans="1:5" ht="15.75" x14ac:dyDescent="0.25">
      <c r="A18" s="16" t="s">
        <v>69</v>
      </c>
      <c r="B18" s="17" t="s">
        <v>70</v>
      </c>
      <c r="C18" s="18">
        <v>6900000</v>
      </c>
      <c r="D18" s="18">
        <v>6900000</v>
      </c>
      <c r="E18" s="18">
        <v>6900000</v>
      </c>
    </row>
    <row r="19" spans="1:5" ht="15.75" x14ac:dyDescent="0.25">
      <c r="A19" s="16" t="s">
        <v>37</v>
      </c>
      <c r="B19" s="17" t="s">
        <v>38</v>
      </c>
      <c r="C19" s="18">
        <f>12709574.07+871071.37+202635.05+529.73+1150785.6+100000</f>
        <v>15034595.82</v>
      </c>
      <c r="D19" s="19">
        <f>12279656-1114600</f>
        <v>11165056</v>
      </c>
      <c r="E19" s="19">
        <f>12279656-1157000</f>
        <v>11122656</v>
      </c>
    </row>
    <row r="20" spans="1:5" ht="15.75" x14ac:dyDescent="0.25">
      <c r="A20" s="16" t="s">
        <v>42</v>
      </c>
      <c r="B20" s="21" t="s">
        <v>43</v>
      </c>
      <c r="C20" s="18">
        <f>107042.36+27700.89</f>
        <v>134743.25</v>
      </c>
      <c r="D20" s="18">
        <v>220000.37</v>
      </c>
      <c r="E20" s="18">
        <v>220000.37</v>
      </c>
    </row>
    <row r="21" spans="1:5" ht="15.75" x14ac:dyDescent="0.25">
      <c r="A21" s="13" t="s">
        <v>16</v>
      </c>
      <c r="B21" s="22" t="s">
        <v>44</v>
      </c>
      <c r="C21" s="15">
        <f>SUM(C22:C24)</f>
        <v>28232579.099999998</v>
      </c>
      <c r="D21" s="15">
        <f t="shared" ref="D21:E21" si="2">SUM(D22:D24)</f>
        <v>1708889</v>
      </c>
      <c r="E21" s="15">
        <f t="shared" si="2"/>
        <v>1708889</v>
      </c>
    </row>
    <row r="22" spans="1:5" ht="15.75" x14ac:dyDescent="0.25">
      <c r="A22" s="16" t="s">
        <v>49</v>
      </c>
      <c r="B22" s="21" t="s">
        <v>50</v>
      </c>
      <c r="C22" s="18">
        <f>22712.45+244392.2</f>
        <v>267104.65000000002</v>
      </c>
      <c r="D22" s="18">
        <v>22712.45</v>
      </c>
      <c r="E22" s="18">
        <v>22712.45</v>
      </c>
    </row>
    <row r="23" spans="1:5" ht="15.75" x14ac:dyDescent="0.25">
      <c r="A23" s="16" t="s">
        <v>17</v>
      </c>
      <c r="B23" s="21" t="s">
        <v>45</v>
      </c>
      <c r="C23" s="18">
        <f>4842384.45+240640+35400+465000+73800+21551300</f>
        <v>27208524.449999999</v>
      </c>
      <c r="D23" s="18">
        <v>1064226.55</v>
      </c>
      <c r="E23" s="18">
        <v>1064226.55</v>
      </c>
    </row>
    <row r="24" spans="1:5" ht="15.75" x14ac:dyDescent="0.25">
      <c r="A24" s="16" t="s">
        <v>52</v>
      </c>
      <c r="B24" s="17" t="s">
        <v>51</v>
      </c>
      <c r="C24" s="18">
        <f>2121950-900000+135000-600000</f>
        <v>756950</v>
      </c>
      <c r="D24" s="18">
        <v>621950</v>
      </c>
      <c r="E24" s="18">
        <v>621950</v>
      </c>
    </row>
    <row r="25" spans="1:5" ht="15.75" x14ac:dyDescent="0.25">
      <c r="A25" s="13" t="s">
        <v>18</v>
      </c>
      <c r="B25" s="14" t="s">
        <v>19</v>
      </c>
      <c r="C25" s="15">
        <f>SUM(C26:C30)</f>
        <v>720104305.32999992</v>
      </c>
      <c r="D25" s="15">
        <f>SUM(D26:D30)</f>
        <v>595734645.59000003</v>
      </c>
      <c r="E25" s="15">
        <f>SUM(E26:E30)</f>
        <v>452439900.69999999</v>
      </c>
    </row>
    <row r="26" spans="1:5" ht="15.75" x14ac:dyDescent="0.25">
      <c r="A26" s="16" t="s">
        <v>20</v>
      </c>
      <c r="B26" s="17" t="s">
        <v>21</v>
      </c>
      <c r="C26" s="18">
        <f>199316598.92+31386.85+140677+3234+757296.78+20059.22+189498.8-589749.19-178104.25-75000-936965.49-310769.87-29082.4</f>
        <v>198339080.36999997</v>
      </c>
      <c r="D26" s="19">
        <v>204609519.05000001</v>
      </c>
      <c r="E26" s="19">
        <v>204609519.05000001</v>
      </c>
    </row>
    <row r="27" spans="1:5" ht="15.75" x14ac:dyDescent="0.25">
      <c r="A27" s="16" t="s">
        <v>22</v>
      </c>
      <c r="B27" s="17" t="s">
        <v>23</v>
      </c>
      <c r="C27" s="18">
        <f>311958170.08-557448.7+600000+112200+33884.4+29891.78+150000+406000+1924000+1567216.72+11379180+198636.13+2618189.6+77028.85-4315719.7+4295213.52+1297154.48+121231.67+108238389.19+8307047+2226841.2+772409.34+3078567.73+600000+1643370.51+437213-5665.11-36840-103565.99-1967753.75</f>
        <v>455084841.94999999</v>
      </c>
      <c r="D27" s="19">
        <f>317479086.89+5154225.04+1556575.96+145478+2916584.6</f>
        <v>327251950.49000001</v>
      </c>
      <c r="E27" s="19">
        <f>177257766+5154225.04+1556575.96+145478+3033000.6</f>
        <v>187147045.59999999</v>
      </c>
    </row>
    <row r="28" spans="1:5" ht="15.75" x14ac:dyDescent="0.25">
      <c r="A28" s="16" t="s">
        <v>57</v>
      </c>
      <c r="B28" s="17" t="s">
        <v>58</v>
      </c>
      <c r="C28" s="18">
        <f>24202826.7+557448.7+238569</f>
        <v>24998844.399999999</v>
      </c>
      <c r="D28" s="19">
        <v>24044376.699999999</v>
      </c>
      <c r="E28" s="19">
        <v>24044376.699999999</v>
      </c>
    </row>
    <row r="29" spans="1:5" ht="16.5" customHeight="1" x14ac:dyDescent="0.25">
      <c r="A29" s="16" t="s">
        <v>24</v>
      </c>
      <c r="B29" s="17" t="s">
        <v>73</v>
      </c>
      <c r="C29" s="19">
        <v>174000</v>
      </c>
      <c r="D29" s="19">
        <v>174000</v>
      </c>
      <c r="E29" s="19">
        <v>174000</v>
      </c>
    </row>
    <row r="30" spans="1:5" ht="15.75" x14ac:dyDescent="0.25">
      <c r="A30" s="16" t="s">
        <v>25</v>
      </c>
      <c r="B30" s="17" t="s">
        <v>26</v>
      </c>
      <c r="C30" s="18">
        <f>40416090.91+1247800-120086.26-36266.04</f>
        <v>41507538.609999999</v>
      </c>
      <c r="D30" s="19">
        <v>39654799.350000001</v>
      </c>
      <c r="E30" s="19">
        <v>36464959.350000001</v>
      </c>
    </row>
    <row r="31" spans="1:5" ht="15.75" x14ac:dyDescent="0.25">
      <c r="A31" s="13">
        <v>1000</v>
      </c>
      <c r="B31" s="14" t="s">
        <v>27</v>
      </c>
      <c r="C31" s="15">
        <f>SUM(C32:C35)</f>
        <v>12907280.41</v>
      </c>
      <c r="D31" s="15">
        <f t="shared" ref="D31:E31" si="3">SUM(D32:D35)</f>
        <v>9836641.75</v>
      </c>
      <c r="E31" s="15">
        <f t="shared" si="3"/>
        <v>9807523.0600000005</v>
      </c>
    </row>
    <row r="32" spans="1:5" ht="15.75" x14ac:dyDescent="0.25">
      <c r="A32" s="16">
        <v>1001</v>
      </c>
      <c r="B32" s="17" t="s">
        <v>28</v>
      </c>
      <c r="C32" s="18">
        <v>3422685.47</v>
      </c>
      <c r="D32" s="18">
        <v>3422685.47</v>
      </c>
      <c r="E32" s="18">
        <v>3422685.47</v>
      </c>
    </row>
    <row r="33" spans="1:5" ht="15.75" x14ac:dyDescent="0.25">
      <c r="A33" s="16">
        <v>1003</v>
      </c>
      <c r="B33" s="17" t="s">
        <v>29</v>
      </c>
      <c r="C33" s="18">
        <f>743201.66-122500</f>
        <v>620701.66</v>
      </c>
      <c r="D33" s="19">
        <f>185590.5-122500</f>
        <v>63090.5</v>
      </c>
      <c r="E33" s="19">
        <f>156471.81-122500</f>
        <v>33971.81</v>
      </c>
    </row>
    <row r="34" spans="1:5" ht="15.75" x14ac:dyDescent="0.25">
      <c r="A34" s="16" t="s">
        <v>30</v>
      </c>
      <c r="B34" s="17" t="s">
        <v>31</v>
      </c>
      <c r="C34" s="18">
        <v>6253893.2800000003</v>
      </c>
      <c r="D34" s="19">
        <v>3740865.78</v>
      </c>
      <c r="E34" s="19">
        <v>3740865.78</v>
      </c>
    </row>
    <row r="35" spans="1:5" ht="15.75" x14ac:dyDescent="0.25">
      <c r="A35" s="16" t="s">
        <v>77</v>
      </c>
      <c r="B35" s="17" t="s">
        <v>78</v>
      </c>
      <c r="C35" s="18">
        <v>2610000</v>
      </c>
      <c r="D35" s="18">
        <v>2610000</v>
      </c>
      <c r="E35" s="18">
        <v>2610000</v>
      </c>
    </row>
    <row r="36" spans="1:5" ht="15.75" x14ac:dyDescent="0.25">
      <c r="A36" s="13" t="s">
        <v>53</v>
      </c>
      <c r="B36" s="14" t="s">
        <v>55</v>
      </c>
      <c r="C36" s="15">
        <f>SUM(C37:C43)</f>
        <v>10573159.580000002</v>
      </c>
      <c r="D36" s="15">
        <f t="shared" ref="D36:E36" si="4">SUM(D37:D43)</f>
        <v>9871611.6700000018</v>
      </c>
      <c r="E36" s="15">
        <f t="shared" si="4"/>
        <v>9871611.6700000018</v>
      </c>
    </row>
    <row r="37" spans="1:5" ht="15.75" x14ac:dyDescent="0.25">
      <c r="A37" s="16" t="s">
        <v>61</v>
      </c>
      <c r="B37" s="17" t="s">
        <v>62</v>
      </c>
      <c r="C37" s="18">
        <f>8724206.88+300000+40547.91</f>
        <v>9064754.790000001</v>
      </c>
      <c r="D37" s="18">
        <v>8574206.8800000008</v>
      </c>
      <c r="E37" s="18">
        <v>8574206.8800000008</v>
      </c>
    </row>
    <row r="38" spans="1:5" ht="15.75" x14ac:dyDescent="0.25">
      <c r="A38" s="16" t="s">
        <v>54</v>
      </c>
      <c r="B38" s="17" t="s">
        <v>56</v>
      </c>
      <c r="C38" s="18">
        <v>100000</v>
      </c>
      <c r="D38" s="18">
        <v>100000</v>
      </c>
      <c r="E38" s="18">
        <v>100000</v>
      </c>
    </row>
    <row r="39" spans="1:5" ht="15.75" hidden="1" x14ac:dyDescent="0.25">
      <c r="A39" s="13" t="s">
        <v>39</v>
      </c>
      <c r="B39" s="14" t="s">
        <v>41</v>
      </c>
      <c r="C39" s="15"/>
      <c r="D39" s="19"/>
      <c r="E39" s="19"/>
    </row>
    <row r="40" spans="1:5" ht="15.75" hidden="1" x14ac:dyDescent="0.25">
      <c r="A40" s="16" t="s">
        <v>40</v>
      </c>
      <c r="B40" s="17" t="s">
        <v>41</v>
      </c>
      <c r="C40" s="18"/>
      <c r="D40" s="19"/>
      <c r="E40" s="19"/>
    </row>
    <row r="41" spans="1:5" ht="18.75" hidden="1" customHeight="1" x14ac:dyDescent="0.25">
      <c r="A41" s="13" t="s">
        <v>33</v>
      </c>
      <c r="B41" s="23" t="s">
        <v>34</v>
      </c>
      <c r="C41" s="15"/>
      <c r="D41" s="19"/>
      <c r="E41" s="19"/>
    </row>
    <row r="42" spans="1:5" ht="31.5" hidden="1" x14ac:dyDescent="0.25">
      <c r="A42" s="16" t="s">
        <v>35</v>
      </c>
      <c r="B42" s="24" t="s">
        <v>36</v>
      </c>
      <c r="C42" s="18"/>
      <c r="D42" s="19"/>
      <c r="E42" s="19"/>
    </row>
    <row r="43" spans="1:5" ht="15.75" x14ac:dyDescent="0.25">
      <c r="A43" s="16" t="s">
        <v>74</v>
      </c>
      <c r="B43" s="17" t="s">
        <v>75</v>
      </c>
      <c r="C43" s="18">
        <v>1408404.79</v>
      </c>
      <c r="D43" s="18">
        <v>1197404.79</v>
      </c>
      <c r="E43" s="18">
        <v>1197404.79</v>
      </c>
    </row>
    <row r="44" spans="1:5" ht="15.75" x14ac:dyDescent="0.25">
      <c r="A44" s="25"/>
      <c r="B44" s="26" t="s">
        <v>32</v>
      </c>
      <c r="C44" s="15">
        <f>C6+C14+C16+C21+C25+C31+C36</f>
        <v>902120140.19999993</v>
      </c>
      <c r="D44" s="15">
        <f>D6+D14+D16+D21+D25+D31+D36</f>
        <v>706403791.36000001</v>
      </c>
      <c r="E44" s="15">
        <f>E6+E14+E16+E21+E25+E31+E36</f>
        <v>563100624.79999983</v>
      </c>
    </row>
  </sheetData>
  <mergeCells count="4">
    <mergeCell ref="A1:E1"/>
    <mergeCell ref="A2:E2"/>
    <mergeCell ref="A3:E3"/>
    <mergeCell ref="A4:E4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2025-04-28T07:45:22Z</dcterms:modified>
</cp:coreProperties>
</file>