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Декабрь" sheetId="5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58" l="1"/>
  <c r="D24" i="58"/>
  <c r="C29" i="58" l="1"/>
  <c r="C28" i="58" l="1"/>
  <c r="C36" i="58"/>
  <c r="C11" i="58"/>
  <c r="C30" i="58"/>
  <c r="C27" i="58"/>
  <c r="C8" i="58"/>
  <c r="C25" i="58"/>
  <c r="C24" i="58"/>
  <c r="C13" i="58"/>
  <c r="C20" i="58"/>
  <c r="C34" i="58"/>
  <c r="C9" i="58"/>
  <c r="C44" i="58" l="1"/>
  <c r="C37" i="58" s="1"/>
  <c r="E37" i="58"/>
  <c r="D37" i="58"/>
  <c r="E36" i="58"/>
  <c r="E33" i="58" s="1"/>
  <c r="D36" i="58"/>
  <c r="E35" i="58"/>
  <c r="C35" i="58"/>
  <c r="D33" i="58"/>
  <c r="C33" i="58"/>
  <c r="E32" i="58"/>
  <c r="D32" i="58"/>
  <c r="C32" i="58"/>
  <c r="E31" i="58"/>
  <c r="E26" i="58" s="1"/>
  <c r="D31" i="58"/>
  <c r="C31" i="58"/>
  <c r="D30" i="58"/>
  <c r="D29" i="58"/>
  <c r="E28" i="58"/>
  <c r="D28" i="58"/>
  <c r="C26" i="58"/>
  <c r="D26" i="58"/>
  <c r="D25" i="58"/>
  <c r="E24" i="58"/>
  <c r="C23" i="58"/>
  <c r="E22" i="58"/>
  <c r="D22" i="58"/>
  <c r="C22" i="58"/>
  <c r="C21" i="58"/>
  <c r="E20" i="58"/>
  <c r="E16" i="58" s="1"/>
  <c r="D20" i="58"/>
  <c r="D19" i="58"/>
  <c r="C19" i="58"/>
  <c r="E18" i="58"/>
  <c r="D18" i="58"/>
  <c r="C18" i="58"/>
  <c r="C17" i="58"/>
  <c r="C16" i="58" s="1"/>
  <c r="D16" i="58"/>
  <c r="C15" i="58"/>
  <c r="C14" i="58" s="1"/>
  <c r="E14" i="58"/>
  <c r="D14" i="58"/>
  <c r="E13" i="58"/>
  <c r="E6" i="58" s="1"/>
  <c r="D13" i="58"/>
  <c r="D11" i="58"/>
  <c r="C10" i="58"/>
  <c r="C7" i="58"/>
  <c r="C6" i="58" s="1"/>
  <c r="D6" i="58"/>
  <c r="D45" i="58" s="1"/>
  <c r="C45" i="58" l="1"/>
  <c r="E45" i="58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<sst xmlns="http://schemas.openxmlformats.org/spreadsheetml/2006/main" count="85" uniqueCount="84">
  <si>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</si>
  <si>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</si>
  <si>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</si>
  <si>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</si>
  <si>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</si>
  <si>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</si>
  <si>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</si>
  <si>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</si>
  <si>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</si>
  <si>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</si>
  <si>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</si>
  <si>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</si>
  <si>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</si>
  <si>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</si>
  <si>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</si>
  <si>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</si>
  <si>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</si>
  <si>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</si>
  <si>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</si>
  <si>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</si>
  <si>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</si>
  <si>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</si>
  <si>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</si>
  <si>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</si>
  <si>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</si>
  <si>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</si>
  <si>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</si>
  <si>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</si>
  <si>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</si>
  <si>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</si>
  <si>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</si>
  <si>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</si>
  <si>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</si>
  <si>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</si>
  <si>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</si>
  <si>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</si>
  <si>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</si>
  <si>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</si>
  <si>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</si>
  <si>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</si>
  <si>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</si>
  <si>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</si>
  <si>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</si>
  <si>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</si>
  <si>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</si>
  <si>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</si>
  <si>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</si>
  <si>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</si>
  <si>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</si>
  <si>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</si>
  <si>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</si>
  <si>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</si>
  <si>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</si>
  <si>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</si>
  <si>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</si>
  <si>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</si>
  <si>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</si>
  <si>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</si>
  <si>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</si>
  <si>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</si>
  <si>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</si>
  <si>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</si>
  <si>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</si>
  <si>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</si>
  <si>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</si>
  <si>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</si>
  <si>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</si>
  <si>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</si>
  <si>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</si>
  <si>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</si>
  <si>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</si>
  <si>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</si>
  <si>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</si>
  <si>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</si>
  <si>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</si>
  <si>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</si>
  <si>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</si>
  <si>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</si>
  <si>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</si>
  <si>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</si>
  <si>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</si>
  <si>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1103</t>
  </si>
  <si>
    <t>Спорт высших достижений</t>
  </si>
  <si>
    <t>(в редакции решения Совета от 21.12.2023 № 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</si>
</sst>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/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12"/>
      <c r="B1" s="13"/>
      <c r="C1" s="14" t="s">
        <v>80</v>
      </c>
      <c r="D1" s="15"/>
      <c r="E1" s="15"/>
    </row>
    <row r="2" spans="1:5" ht="48" customHeight="1" x14ac:dyDescent="0.25">
      <c r="A2" s="16" t="s">
        <v>75</v>
      </c>
      <c r="B2" s="17"/>
      <c r="C2" s="17"/>
      <c r="D2" s="18"/>
      <c r="E2" s="18"/>
    </row>
    <row r="3" spans="1:5" ht="21.75" customHeight="1" x14ac:dyDescent="0.25">
      <c r="A3" s="19" t="s">
        <v>83</v>
      </c>
      <c r="B3" s="20"/>
      <c r="C3" s="20"/>
      <c r="D3" s="20"/>
      <c r="E3" s="20"/>
    </row>
    <row r="4" spans="1:5" ht="19.5" x14ac:dyDescent="0.25">
      <c r="A4" s="12"/>
      <c r="B4" s="21"/>
      <c r="C4" s="22"/>
      <c r="D4" s="23" t="s">
        <v>61</v>
      </c>
      <c r="E4" s="23"/>
    </row>
    <row r="5" spans="1:5" ht="31.5" x14ac:dyDescent="0.25">
      <c r="A5" s="24" t="s">
        <v>62</v>
      </c>
      <c r="B5" s="25" t="s">
        <v>4</v>
      </c>
      <c r="C5" s="24" t="s">
        <v>66</v>
      </c>
      <c r="D5" s="26" t="s">
        <v>73</v>
      </c>
      <c r="E5" s="26" t="s">
        <v>76</v>
      </c>
    </row>
    <row r="6" spans="1:5" ht="17.25" customHeight="1" x14ac:dyDescent="0.25">
      <c r="A6" s="9" t="s">
        <v>5</v>
      </c>
      <c r="B6" s="6" t="s">
        <v>67</v>
      </c>
      <c r="C6" s="5">
        <f>SUM(C7:C13)</f>
        <v>61665400.030000001</v>
      </c>
      <c r="D6" s="5">
        <f t="shared" ref="D6:E6" si="0">SUM(D7:D13)</f>
        <v>52144234.259999998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f>1809780+1171800+31625+9550.75</f>
        <v>3022755.75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1151474.78+54542.17+52464.63+16164.25+4881.6-500</f>
        <v>1279027.43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34111207.89+16000+198936.67+60078.88+291400+624602.58+188629.98+54000-32.26</f>
        <v>35544823.740000002</v>
      </c>
      <c r="D9" s="3">
        <f>33801568.15+105000</f>
        <v>33906568.149999999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13635224.12+27690+200571.5+60572.7+1271+50000-9700-20000</f>
        <v>13945629.319999998</v>
      </c>
      <c r="D11" s="3">
        <f>13002830.17+50000</f>
        <v>13052830.17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1798219.9+3696521.05+423486.87+1731844.62+669013+577364.53-423486.87+679940.8+102853.37+23000-1501130.34+30000-58850.28-79006.86-20000-150000+119592-39845.22+39845.22-15000-205128-22000-3000-300-770</f>
        <v>7373163.7899999991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9" t="s">
        <v>47</v>
      </c>
      <c r="B14" s="6" t="s">
        <v>48</v>
      </c>
      <c r="C14" s="5">
        <f>SUM(C15)</f>
        <v>159450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111000+100000-32227-11500-7823</f>
        <v>159450</v>
      </c>
      <c r="D15" s="2">
        <v>112000</v>
      </c>
      <c r="E15" s="2">
        <v>113000</v>
      </c>
    </row>
    <row r="16" spans="1:5" ht="15.75" x14ac:dyDescent="0.25">
      <c r="A16" s="9" t="s">
        <v>12</v>
      </c>
      <c r="B16" s="6" t="s">
        <v>13</v>
      </c>
      <c r="C16" s="5">
        <f>SUM(C17:C21)</f>
        <v>61853167.720000006</v>
      </c>
      <c r="D16" s="5">
        <f t="shared" ref="D16:E16" si="2">SUM(D17:D21)</f>
        <v>15325657.98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218139.07+21600+9770.53-87.53</f>
        <v>249422.07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2778259.27+32227-1815662.58-95561.19+11500</f>
        <v>910762.5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f>3500000+72247.78</f>
        <v>3572247.78</v>
      </c>
      <c r="D19" s="3">
        <f>3800000+1321000</f>
        <v>5121000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14659800.94+245000+94336.68+10104.88+613259.42+39139040.04+10000+178000+188950.8+100000+321040+249200+361650+60000+1006731.27+42975.34+21000+21000+29537.92+27253.44+100000-189.6-14565.63-26381.8-500795.11-105245.48</f>
        <v>56831703.110000007</v>
      </c>
      <c r="D20" s="3">
        <f>4187794.29+6430432.75+64953.88+0.01+444.97+296222.4-1321000</f>
        <v>9658848.3000000007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7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9" t="s">
        <v>16</v>
      </c>
      <c r="B22" s="28" t="s">
        <v>45</v>
      </c>
      <c r="C22" s="5">
        <f>SUM(C23:C25)</f>
        <v>4243559.6199999992</v>
      </c>
      <c r="D22" s="5">
        <f t="shared" ref="D22:E22" si="3">SUM(D23:D25)</f>
        <v>1172871.67</v>
      </c>
      <c r="E22" s="5">
        <f t="shared" si="3"/>
        <v>1574539.05</v>
      </c>
    </row>
    <row r="23" spans="1:5" ht="15.75" x14ac:dyDescent="0.25">
      <c r="A23" s="8" t="s">
        <v>50</v>
      </c>
      <c r="B23" s="27" t="s">
        <v>51</v>
      </c>
      <c r="C23" s="2">
        <f>20647.68+99490.2+9000</f>
        <v>129137.88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7" t="s">
        <v>46</v>
      </c>
      <c r="C24" s="2">
        <f>519970+300000+236384.48-10000+327908-51975.34+51260-70384.66-1489.51-65704.38</f>
        <v>1235968.5899999999</v>
      </c>
      <c r="D24" s="3">
        <f>491700-64953.88-0.01-105000</f>
        <v>321746.11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2644145.25-1500000+100000+322150.38+134416.45+423486.87+65212+100906.96+299947.4-100000-2887.05-1204.46+392287.6+39845.22-39845.22-3.25-5</f>
        <v>2878453.15</v>
      </c>
      <c r="D25" s="3">
        <f>1127145.25-444.97-296222.4</f>
        <v>830477.88</v>
      </c>
      <c r="E25" s="3">
        <v>1127145.25</v>
      </c>
    </row>
    <row r="26" spans="1:5" ht="15.75" x14ac:dyDescent="0.25">
      <c r="A26" s="9" t="s">
        <v>18</v>
      </c>
      <c r="B26" s="6" t="s">
        <v>19</v>
      </c>
      <c r="C26" s="5">
        <f>SUM(C27:C32)</f>
        <v>413808959.25999999</v>
      </c>
      <c r="D26" s="5">
        <f t="shared" ref="D26:E26" si="4">SUM(D27:D32)</f>
        <v>303237652.90999997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+277650.59+235460.7+60448.33+18254.92+427975.68+70388+75000-799286.8-21582.37-139497.42-2520-761.04-568065-14055.22+45000+70000+1500000+6004-670899.87+752370.75-29302.64+21052.64-11660-16278-3720.92-608140-60865</f>
        <v>198198974.86000001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+13020.13+175218.83+7408.53+2237.38+285000+447499.12+65000+19630-233273.91+142714.8+88669.76+150000+285000+1140000+344280+60000+18120+74527.79-159751.65-519020.94+538857.66+5075.22+8250-243851.08</f>
        <v>155430846.53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25323877.7+36080.66+25.2+246249.68+50000+356500+57500+26076.06+48169.85+17500+1002215.82+458155.68+144680.74-12724.28-181318.31-303238.8-12377.28-133047.15</f>
        <v>27124325.569999997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f>174000-50000-18000-12600</f>
        <v>93400</v>
      </c>
      <c r="D30" s="3">
        <f>174000-50000</f>
        <v>124000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26459609.24+127064.13+38373.37+113400+963900+56700+435910+150000+84522+289800+87519.6+3990000+93339.34+253042+76418-65000-19630-72247.78-101307.6</f>
        <v>32961412.299999997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9">
        <v>1000</v>
      </c>
      <c r="B33" s="6" t="s">
        <v>28</v>
      </c>
      <c r="C33" s="5">
        <f>SUM(C34:C36)</f>
        <v>7746546.3599999994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2036560.2+101191.98+53159.46+32.26</f>
        <v>2190943.9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4340853.39+24658.4+1217822.63-72978.4-665089.66+1069021.1-481185</f>
        <v>5433102.459999999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9" t="s">
        <v>54</v>
      </c>
      <c r="B37" s="6" t="s">
        <v>56</v>
      </c>
      <c r="C37" s="5">
        <f>SUM(C38:C44)</f>
        <v>2145847.04</v>
      </c>
      <c r="D37" s="5">
        <f t="shared" ref="D37:E37" si="6">SUM(D38:D44)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9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9" t="s">
        <v>34</v>
      </c>
      <c r="B42" s="10" t="s">
        <v>35</v>
      </c>
      <c r="C42" s="5"/>
      <c r="D42" s="3"/>
      <c r="E42" s="3"/>
    </row>
    <row r="43" spans="1:5" ht="31.5" hidden="1" x14ac:dyDescent="0.25">
      <c r="A43" s="8" t="s">
        <v>36</v>
      </c>
      <c r="B43" s="11" t="s">
        <v>37</v>
      </c>
      <c r="C43" s="2"/>
      <c r="D43" s="3"/>
      <c r="E43" s="3"/>
    </row>
    <row r="44" spans="1:5" ht="15.75" x14ac:dyDescent="0.25">
      <c r="A44" s="8" t="s">
        <v>81</v>
      </c>
      <c r="B44" s="7" t="s">
        <v>82</v>
      </c>
      <c r="C44" s="2">
        <f>467665.61+15070.91+12724.28</f>
        <v>495460.8</v>
      </c>
      <c r="D44" s="2">
        <v>0</v>
      </c>
      <c r="E44" s="2">
        <v>0</v>
      </c>
    </row>
    <row r="45" spans="1:5" ht="15.75" x14ac:dyDescent="0.25">
      <c r="A45" s="29"/>
      <c r="B45" s="30" t="s">
        <v>33</v>
      </c>
      <c r="C45" s="5">
        <f>C6+C14+C16+C22+C26+C33+C37</f>
        <v>551622930.02999997</v>
      </c>
      <c r="D45" s="5">
        <f t="shared" ref="D45:E45" si="7">D6+D14+D16+D22+D26+D33+D37</f>
        <v>379575056.64999992</v>
      </c>
      <c r="E45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2023-12-22T12:07:36Z</dcterms:modified>
</cp:coreProperties>
</file>