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240" windowWidth="19440" windowHeight="14640"/>
  </bookViews>
  <sheets>
    <sheet name="Доходы" sheetId="2" r:id="rId1"/>
  </sheets>
  <definedNames>
    <definedName name="_xlnm.Print_Area" localSheetId="0">Доходы!$A$1:$E$163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0" i="2" l="1"/>
  <c r="C87" i="2"/>
  <c r="C18" i="2"/>
  <c r="C17" i="2" l="1"/>
  <c r="C118" i="2" l="1"/>
  <c r="C117" i="2" s="1"/>
  <c r="C151" i="2"/>
  <c r="C150" i="2" s="1"/>
  <c r="C146" i="2" s="1"/>
  <c r="C140" i="2"/>
  <c r="C136" i="2" l="1"/>
  <c r="C135" i="2" s="1"/>
  <c r="E133" i="2" l="1"/>
  <c r="E132" i="2" s="1"/>
  <c r="D133" i="2"/>
  <c r="D132" i="2" s="1"/>
  <c r="C133" i="2"/>
  <c r="C132" i="2" s="1"/>
  <c r="C130" i="2"/>
  <c r="C129" i="2" s="1"/>
  <c r="D80" i="2" l="1"/>
  <c r="D10" i="2"/>
  <c r="C10" i="2"/>
  <c r="E97" i="2" l="1"/>
  <c r="D97" i="2"/>
  <c r="C97" i="2"/>
  <c r="D93" i="2"/>
  <c r="D92" i="2" s="1"/>
  <c r="E93" i="2"/>
  <c r="E92" i="2" s="1"/>
  <c r="C93" i="2"/>
  <c r="C92" i="2" s="1"/>
  <c r="D9" i="2" l="1"/>
  <c r="E161" i="2"/>
  <c r="E160" i="2" s="1"/>
  <c r="E158" i="2"/>
  <c r="E157" i="2" s="1"/>
  <c r="E156" i="2" s="1"/>
  <c r="E154" i="2"/>
  <c r="E153" i="2" s="1"/>
  <c r="E146" i="2" s="1"/>
  <c r="E148" i="2"/>
  <c r="E147" i="2" s="1"/>
  <c r="E144" i="2"/>
  <c r="E143" i="2" s="1"/>
  <c r="E141" i="2" s="1"/>
  <c r="E139" i="2"/>
  <c r="E138" i="2" s="1"/>
  <c r="E124" i="2"/>
  <c r="E123" i="2" s="1"/>
  <c r="E121" i="2"/>
  <c r="E120" i="2" s="1"/>
  <c r="E114" i="2"/>
  <c r="E113" i="2" s="1"/>
  <c r="E111" i="2"/>
  <c r="E110" i="2" s="1"/>
  <c r="E95" i="2"/>
  <c r="E90" i="2"/>
  <c r="E89" i="2" s="1"/>
  <c r="E88" i="2" s="1"/>
  <c r="E81" i="2" s="1"/>
  <c r="E76" i="2"/>
  <c r="E75" i="2" s="1"/>
  <c r="E73" i="2"/>
  <c r="E72" i="2" s="1"/>
  <c r="E68" i="2"/>
  <c r="E67" i="2" s="1"/>
  <c r="E66" i="2" s="1"/>
  <c r="E63" i="2"/>
  <c r="E62" i="2" s="1"/>
  <c r="E61" i="2" s="1"/>
  <c r="E58" i="2"/>
  <c r="E57" i="2" s="1"/>
  <c r="E55" i="2"/>
  <c r="E54" i="2" s="1"/>
  <c r="E52" i="2"/>
  <c r="E51" i="2" s="1"/>
  <c r="E47" i="2"/>
  <c r="E46" i="2" s="1"/>
  <c r="E44" i="2"/>
  <c r="E43" i="2" s="1"/>
  <c r="E40" i="2"/>
  <c r="E39" i="2" s="1"/>
  <c r="E36" i="2"/>
  <c r="E35" i="2" s="1"/>
  <c r="E34" i="2" s="1"/>
  <c r="E32" i="2"/>
  <c r="E31" i="2" s="1"/>
  <c r="E29" i="2"/>
  <c r="E28" i="2" s="1"/>
  <c r="E26" i="2"/>
  <c r="E25" i="2" s="1"/>
  <c r="E23" i="2"/>
  <c r="E22" i="2" s="1"/>
  <c r="E15" i="2"/>
  <c r="E13" i="2"/>
  <c r="E11" i="2"/>
  <c r="E9" i="2"/>
  <c r="E8" i="2" l="1"/>
  <c r="E116" i="2"/>
  <c r="E109" i="2"/>
  <c r="E7" i="2"/>
  <c r="E71" i="2"/>
  <c r="E65" i="2" s="1"/>
  <c r="E50" i="2"/>
  <c r="E49" i="2" s="1"/>
  <c r="E42" i="2"/>
  <c r="E38" i="2" s="1"/>
  <c r="E21" i="2"/>
  <c r="E108" i="2" l="1"/>
  <c r="E107" i="2" s="1"/>
  <c r="E19" i="2"/>
  <c r="E6" i="2" s="1"/>
  <c r="E20" i="2"/>
  <c r="E163" i="2" l="1"/>
  <c r="C95" i="2"/>
  <c r="D95" i="2"/>
  <c r="C36" i="2" l="1"/>
  <c r="C35" i="2" s="1"/>
  <c r="C34" i="2" s="1"/>
  <c r="D36" i="2"/>
  <c r="D35" i="2" s="1"/>
  <c r="D34" i="2" s="1"/>
  <c r="C148" i="2" l="1"/>
  <c r="C147" i="2" s="1"/>
  <c r="D148" i="2"/>
  <c r="D147" i="2" s="1"/>
  <c r="D55" i="2" l="1"/>
  <c r="D54" i="2" s="1"/>
  <c r="D161" i="2"/>
  <c r="D160" i="2" s="1"/>
  <c r="D158" i="2"/>
  <c r="D157" i="2" s="1"/>
  <c r="D156" i="2" s="1"/>
  <c r="D154" i="2"/>
  <c r="D153" i="2" s="1"/>
  <c r="D146" i="2" s="1"/>
  <c r="D144" i="2"/>
  <c r="D143" i="2" s="1"/>
  <c r="D141" i="2" s="1"/>
  <c r="D139" i="2"/>
  <c r="D138" i="2" s="1"/>
  <c r="D124" i="2"/>
  <c r="D123" i="2" s="1"/>
  <c r="D121" i="2"/>
  <c r="D120" i="2" s="1"/>
  <c r="D114" i="2"/>
  <c r="D113" i="2" s="1"/>
  <c r="D111" i="2"/>
  <c r="D110" i="2" s="1"/>
  <c r="D116" i="2" l="1"/>
  <c r="D109" i="2"/>
  <c r="D108" i="2" l="1"/>
  <c r="D107" i="2" s="1"/>
  <c r="D68" i="2"/>
  <c r="D67" i="2" s="1"/>
  <c r="D66" i="2" s="1"/>
  <c r="D73" i="2"/>
  <c r="D72" i="2" s="1"/>
  <c r="D90" i="2"/>
  <c r="D89" i="2" s="1"/>
  <c r="D88" i="2" s="1"/>
  <c r="D81" i="2" s="1"/>
  <c r="D76" i="2"/>
  <c r="D75" i="2" s="1"/>
  <c r="D63" i="2"/>
  <c r="D62" i="2" s="1"/>
  <c r="D61" i="2" s="1"/>
  <c r="D58" i="2"/>
  <c r="D57" i="2" s="1"/>
  <c r="D52" i="2"/>
  <c r="D51" i="2" s="1"/>
  <c r="D47" i="2"/>
  <c r="D46" i="2" s="1"/>
  <c r="D44" i="2"/>
  <c r="D43" i="2" s="1"/>
  <c r="D40" i="2"/>
  <c r="D39" i="2" s="1"/>
  <c r="D32" i="2"/>
  <c r="D31" i="2" s="1"/>
  <c r="D29" i="2"/>
  <c r="D28" i="2" s="1"/>
  <c r="D26" i="2"/>
  <c r="D25" i="2" s="1"/>
  <c r="D23" i="2"/>
  <c r="D22" i="2" s="1"/>
  <c r="D15" i="2"/>
  <c r="D13" i="2"/>
  <c r="D11" i="2"/>
  <c r="D8" i="2" l="1"/>
  <c r="D7" i="2" s="1"/>
  <c r="D50" i="2"/>
  <c r="D49" i="2" s="1"/>
  <c r="D21" i="2"/>
  <c r="D20" i="2" s="1"/>
  <c r="D42" i="2"/>
  <c r="D38" i="2" s="1"/>
  <c r="D71" i="2"/>
  <c r="D65" i="2" s="1"/>
  <c r="D19" i="2" l="1"/>
  <c r="D6" i="2" s="1"/>
  <c r="D163" i="2" l="1"/>
  <c r="C15" i="2"/>
  <c r="C86" i="2"/>
  <c r="C83" i="2" s="1"/>
  <c r="C82" i="2" s="1"/>
  <c r="C76" i="2" l="1"/>
  <c r="C154" i="2" l="1"/>
  <c r="C153" i="2" s="1"/>
  <c r="C158" i="2"/>
  <c r="C157" i="2" s="1"/>
  <c r="C156" i="2" s="1"/>
  <c r="C161" i="2"/>
  <c r="C160" i="2" s="1"/>
  <c r="C144" i="2"/>
  <c r="C143" i="2" s="1"/>
  <c r="C141" i="2" s="1"/>
  <c r="C139" i="2" l="1"/>
  <c r="C138" i="2" s="1"/>
  <c r="C124" i="2"/>
  <c r="C123" i="2" s="1"/>
  <c r="C121" i="2"/>
  <c r="C120" i="2" s="1"/>
  <c r="C114" i="2"/>
  <c r="C113" i="2" s="1"/>
  <c r="C111" i="2"/>
  <c r="C110" i="2" s="1"/>
  <c r="C116" i="2" l="1"/>
  <c r="C109" i="2"/>
  <c r="C90" i="2"/>
  <c r="C89" i="2" s="1"/>
  <c r="C88" i="2" s="1"/>
  <c r="C84" i="2"/>
  <c r="C81" i="2" l="1"/>
  <c r="C108" i="2"/>
  <c r="C107" i="2" s="1"/>
  <c r="C68" i="2"/>
  <c r="C67" i="2" s="1"/>
  <c r="C66" i="2" s="1"/>
  <c r="C75" i="2"/>
  <c r="C73" i="2"/>
  <c r="C72" i="2" s="1"/>
  <c r="C63" i="2"/>
  <c r="C62" i="2" s="1"/>
  <c r="C61" i="2" s="1"/>
  <c r="C58" i="2"/>
  <c r="C57" i="2" s="1"/>
  <c r="C55" i="2"/>
  <c r="C54" i="2" s="1"/>
  <c r="C52" i="2"/>
  <c r="C51" i="2" s="1"/>
  <c r="C50" i="2" l="1"/>
  <c r="C49" i="2" s="1"/>
  <c r="C71" i="2"/>
  <c r="C65" i="2" s="1"/>
  <c r="C47" i="2"/>
  <c r="C46" i="2" s="1"/>
  <c r="C44" i="2"/>
  <c r="C43" i="2" s="1"/>
  <c r="C40" i="2"/>
  <c r="C39" i="2" s="1"/>
  <c r="C42" i="2" l="1"/>
  <c r="C38" i="2" s="1"/>
  <c r="C32" i="2"/>
  <c r="C31" i="2" s="1"/>
  <c r="C29" i="2"/>
  <c r="C28" i="2" s="1"/>
  <c r="C26" i="2"/>
  <c r="C25" i="2" s="1"/>
  <c r="C23" i="2"/>
  <c r="C22" i="2" s="1"/>
  <c r="C13" i="2"/>
  <c r="C11" i="2"/>
  <c r="C9" i="2"/>
  <c r="C8" i="2" s="1"/>
  <c r="C21" i="2" l="1"/>
  <c r="C20" i="2" s="1"/>
  <c r="C7" i="2" l="1"/>
  <c r="C6" i="2" l="1"/>
  <c r="C19" i="2"/>
  <c r="C163" i="2" l="1"/>
</calcChain>
</file>

<file path=xl/sharedStrings.xml><?xml version="1.0" encoding="utf-8"?>
<sst xmlns="http://schemas.openxmlformats.org/spreadsheetml/2006/main" count="320" uniqueCount="276">
  <si>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</si>
  <si>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</si>
  <si>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</si>
  <si>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</si>
  <si>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</si>
  <si>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</si>
  <si>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</si>
  <si>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</si>
  <si>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</si>
  <si>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</si>
  <si>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</si>
  <si>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</si>
  <si>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100 1 03 02000 01 0000 110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</si>
  <si>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</si>
  <si>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</si>
  <si>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</si>
  <si>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</si>
  <si>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</si>
  <si>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</si>
  <si>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</si>
  <si>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</si>
  <si>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</si>
  <si>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</si>
  <si>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</si>
  <si>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</si>
  <si>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</si>
  <si>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</si>
  <si>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</si>
  <si>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</si>
  <si>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</si>
  <si>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</si>
  <si>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</si>
  <si>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</si>
  <si>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</si>
  <si>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ВСЕГО ДОХОДОВ</t>
  </si>
  <si>
    <t>000 1 13 00000 00 0000 000</t>
  </si>
  <si>
    <t>313 1 11 05035 13 0000 120</t>
  </si>
  <si>
    <t>313 1 11 09045 13 0000 120</t>
  </si>
  <si>
    <t>192 2 02 03007 00 0000 151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</si>
  <si>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</si>
  <si>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</si>
  <si>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</si>
  <si>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</si>
  <si>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</si>
  <si>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</si>
  <si>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>192 2 02 25560 13 0000 151</t>
  </si>
  <si>
    <t>Субсидии бюджетам городских поселений на поддержку обустройства мест массового отдыха населения (городских парков)</t>
  </si>
  <si>
    <t xml:space="preserve"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</si>
  <si>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Дотации бюджетам городских поселений на поддержку мер по обеспечению сбалансированности бюджетов
</t>
  </si>
  <si>
    <t>192 2 02 25527 13 0000 151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</si>
  <si>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</si>
  <si>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</si>
  <si>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</si>
  <si>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314 1 11 05035 13 0000 120</t>
  </si>
  <si>
    <t>314 1 13 01995 13 0001 130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</si>
  <si>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</si>
  <si>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</si>
  <si>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</si>
  <si>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</si>
  <si>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192 2 02 25527 13 0000 151
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</si>
  <si>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
</t>
  </si>
  <si>
    <t xml:space="preserve">314 1 13 02065 13 0000 130
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</si>
  <si>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</si>
  <si>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</si>
  <si>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</si>
  <si>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</si>
  <si>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</si>
  <si>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</si>
  <si>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</si>
  <si>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</si>
  <si>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</si>
  <si>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100 1 03 02231 01 0000 110
</t>
  </si>
  <si>
    <t xml:space="preserve">100 1 03 02241 01 0000 110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</si>
  <si>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</si>
  <si>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100 1 03 02251 01 0000 110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</si>
  <si>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</si>
  <si>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100 1 03 02261 01 0000 110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</si>
  <si>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</si>
  <si>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192 2 02 25555 13 0000 150</t>
  </si>
  <si>
    <t>192 2 02 20216 13 0000 150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</si>
  <si>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</si>
  <si>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</si>
  <si>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</si>
  <si>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</si>
  <si>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192 2 19 60010 13 0000 150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</si>
  <si>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</si>
  <si>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192 1 13 02995 13 0043 130</t>
  </si>
  <si>
    <t>Прочие доходы от компенсации затрат бюджетов городских поселений (прочие доходы от компенсации затрат)</t>
  </si>
  <si>
    <t>000 1 05 00000 00 0000 000</t>
  </si>
  <si>
    <t>НАЛОГИ НА СОВОКУПНЫЙ ДОХОД</t>
  </si>
  <si>
    <t>182 1 05 03010 01 1000 110</t>
  </si>
  <si>
    <t xml:space="preserve"> Единый сельскохозяйственный налог</t>
  </si>
  <si>
    <t>000 2 02 40000 00 0000 150</t>
  </si>
  <si>
    <t xml:space="preserve">Иные межбюджетные трансферты
</t>
  </si>
  <si>
    <t xml:space="preserve">000 2 02 49999 00 0000 150
</t>
  </si>
  <si>
    <t xml:space="preserve">Прочие межбюджетные трансферты, передаваемые бюджетам
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</si>
  <si>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</si>
  <si>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</si>
  <si>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</si>
  <si>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
</t>
  </si>
  <si>
    <t xml:space="preserve">000 2 07 00000 00 0000 000
</t>
  </si>
  <si>
    <t xml:space="preserve">000 2 07 05000 13 0000 150
</t>
  </si>
  <si>
    <t xml:space="preserve">Прочие безвозмездные поступления в бюджеты городских поселений
</t>
  </si>
  <si>
    <t xml:space="preserve">000 2 07 05030 13 0000 150
</t>
  </si>
  <si>
    <t xml:space="preserve">313 2 07 05030 13 0000 150
</t>
  </si>
  <si>
    <t>313 1 13 02995 13 0043 130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</si>
  <si>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</si>
  <si>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</si>
  <si>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</si>
  <si>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</si>
  <si>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000 1 01 02030 01 0000 110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</si>
  <si>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</si>
  <si>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</si>
  <si>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</si>
  <si>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</si>
  <si>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</si>
  <si>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</si>
  <si>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</si>
  <si>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</si>
  <si>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</si>
  <si>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</si>
  <si>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</si>
  <si>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</si>
  <si>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</si>
  <si>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</si>
  <si>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</si>
  <si>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</si>
  <si>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</si>
  <si>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</si>
  <si>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</si>
  <si>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</si>
  <si>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</si>
  <si>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</si>
  <si>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</si>
  <si>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</si>
  <si>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</si>
  <si>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</si>
  <si>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</si>
  <si>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</si>
  <si>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</si>
  <si>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</si>
  <si>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</si>
  <si>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</si>
  <si>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</si>
  <si>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</si>
  <si>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</si>
  <si>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</si>
  <si>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</si>
  <si>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</si>
  <si>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</si>
  <si>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</si>
  <si>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</si>
  <si>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</si>
  <si>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</si>
  <si>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</si>
  <si>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</si>
  <si>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</si>
  <si>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</si>
  <si>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</si>
  <si>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</si>
  <si>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</si>
  <si>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</si>
  <si>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</si>
  <si>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</si>
  <si>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</si>
  <si>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</si>
  <si>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</si>
  <si>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</si>
  <si>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</si>
  <si>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</si>
  <si>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</si>
  <si>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</si>
  <si>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000 1 13 02990 00 0000 130
</t>
  </si>
  <si>
    <t xml:space="preserve">Прочие доходы от компенсации затрат государства
</t>
  </si>
  <si>
    <t xml:space="preserve">000 1 13 02995 13 0000 130
</t>
  </si>
  <si>
    <t xml:space="preserve">Прочие доходы от компенсации затрат бюджетов городских поселений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</si>
  <si>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</si>
  <si>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</si>
  <si>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</si>
  <si>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</si>
  <si>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</si>
  <si>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</si>
  <si>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</si>
  <si>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</si>
  <si>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</si>
  <si>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</si>
  <si>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</si>
  <si>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</si>
  <si>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</si>
  <si>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</si>
  <si>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</si>
  <si>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000 2 02 20216 00 0000 150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</si>
  <si>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</si>
  <si>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000 2 02 20216 13 0000 150
</t>
  </si>
  <si>
    <t xml:space="preserve">000 2 02 25555 00 0000 150
</t>
  </si>
  <si>
    <t xml:space="preserve">Субсидии бюджетам на реализацию программ формирования современной городской среды
</t>
  </si>
  <si>
    <t xml:space="preserve">000 2 02 25555 13 0000 150
</t>
  </si>
  <si>
    <t xml:space="preserve">Субсидии бюджетам городских поселений на реализацию программ формирования современной городской среды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</si>
  <si>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</si>
  <si>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</si>
  <si>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</si>
  <si>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</si>
  <si>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>000 2 19 60010 13 0000 150</t>
  </si>
  <si>
    <t>2023 год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</si>
  <si>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</si>
  <si>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</si>
  <si>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000 2 02 45424 13 0000 150
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</si>
  <si>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</si>
  <si>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192 2 02 45424 13 0000 150
</t>
  </si>
  <si>
    <t xml:space="preserve">000 2 02 45424 00 0000 150
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</si>
  <si>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</si>
  <si>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000 1 14 02050 13 0000 440
</t>
  </si>
  <si>
    <t xml:space="preserve">000 1 14 02052 13 0000 440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</si>
  <si>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</si>
  <si>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</si>
  <si>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314 1 14 02052 13 0000 440</t>
  </si>
  <si>
    <t xml:space="preserve">000 1 16 07090 13 0000 140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</si>
  <si>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
</t>
  </si>
  <si>
    <t xml:space="preserve">000 1 16 07090 00 0000 140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</si>
  <si>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</si>
  <si>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313 1 16 07090 13 0000 140
</t>
  </si>
  <si>
    <t>000 1 13 02995 13 0043 130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</si>
  <si>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</si>
  <si>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</si>
  <si>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</si>
  <si>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</si>
  <si>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</si>
  <si>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</si>
  <si>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000 1 16 10100 00 0000 140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</si>
  <si>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</si>
  <si>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000 1 16 10100 13 0000 140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</si>
  <si>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
</t>
  </si>
  <si>
    <t xml:space="preserve">192 1 16 10100 13 0000 140
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</si>
  <si>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</si>
  <si>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</si>
  <si>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</si>
  <si>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Единица измерения: руб.</t>
  </si>
  <si>
    <t xml:space="preserve">000 1 14 06025 13 0000 430
</t>
  </si>
  <si>
    <t xml:space="preserve"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
</t>
  </si>
  <si>
    <t xml:space="preserve">313 1 14 06025 13 0000 430
</t>
  </si>
  <si>
    <t xml:space="preserve">000 1 14 06020 00 0000 430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</si>
  <si>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</si>
  <si>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000 1 16 07010 13 0000 140
</t>
  </si>
  <si>
    <t xml:space="preserve">314 1 16 07010 13 0000 140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</si>
  <si>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</si>
  <si>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 xml:space="preserve">000 1 16 07010 00 0000 140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</si>
  <si>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</si>
  <si>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</si>
  <si>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</si>
  <si>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</si>
  <si>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</si>
  <si>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</si>
  <si>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</si>
  <si>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</si>
  <si>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</si>
  <si>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</si>
  <si>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</si>
  <si>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</si>
  <si>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Доходы бюджета Приволжского городского поселения по кодам классификации доходов бюджетов на 2023 год и на плановый период 2024 и 2025 годов</t>
  </si>
  <si>
    <t xml:space="preserve">000 2 02 20303 13 0000 150
</t>
  </si>
  <si>
    <t xml:space="preserve">Субсидии бюджетам городских поселений на обеспечение мероприятий по модернизации систем коммунальной инфраструктуры за счет средств бюджетов
</t>
  </si>
  <si>
    <t xml:space="preserve">192 2 02 20303 13 0000 150
</t>
  </si>
  <si>
    <t xml:space="preserve">000 2 02 20303 00 0000 150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</si>
  <si>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</si>
  <si>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192 2 02 25555 13 0000 150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</si>
  <si>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Приволжского городского поселения 
от 21.12.2022 № 60                                                                                                                       "О бюджете Приволжского городского поселения на 2023 год                                                                        и на плановый период 2024 и 2025 годов "
</t>
  </si>
  <si>
    <t xml:space="preserve">000 2 02 45784 13 0000 150
</t>
  </si>
  <si>
    <t xml:space="preserve"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</si>
  <si>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 xml:space="preserve">192 2 02 45784 13 0000 150
</t>
  </si>
  <si>
    <t xml:space="preserve">000 2 02 45784 00 0000 150
</t>
  </si>
  <si>
    <t xml:space="preserve">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</si>
  <si>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</si>
  <si>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</si>
  <si>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</si>
  <si>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</si>
  <si>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в редакции Решения Совета от 20.04.2023 № 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</si>
</sst>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12" fillId="2" borderId="0" xfId="0" applyFont="1" applyFill="1"/>
    <xf numFmtId="0" fontId="11" fillId="2" borderId="0" xfId="0" applyFont="1" applyFill="1"/>
    <xf numFmtId="0" fontId="4" fillId="0" borderId="0" xfId="0" applyFont="1" applyFill="1"/>
    <xf numFmtId="0" fontId="11" fillId="0" borderId="0" xfId="0" applyFont="1" applyFill="1" applyAlignment="1">
      <alignment wrapText="1"/>
    </xf>
    <xf numFmtId="0" fontId="10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 applyAlignment="1"/>
    <xf numFmtId="0" fontId="9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8" fillId="0" borderId="2" xfId="0" applyFont="1" applyFill="1" applyBorder="1" applyAlignment="1">
      <alignment horizontal="right"/>
    </xf>
    <xf numFmtId="0" fontId="0" fillId="0" borderId="2" xfId="0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justify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3"/>
  <sheetViews>
    <sheetView tabSelected="1" workbookViewId="0">
      <selection activeCell="D5" sqref="D5"/>
    </sheetView>
  </sheetViews>
  <sheetFormatPr defaultRowHeight="15" x14ac:dyDescent="0.25"/>
  <cols>
    <col min="1" max="1" width="30.85546875" style="1" customWidth="1"/>
    <col min="2" max="2" width="47.7109375" style="3" customWidth="1"/>
    <col min="3" max="3" width="19.42578125" style="4" customWidth="1"/>
    <col min="4" max="4" width="19.85546875" style="4" customWidth="1"/>
    <col min="5" max="5" width="19.42578125" style="4" customWidth="1"/>
    <col min="6" max="6" width="10.5703125" style="1" customWidth="1"/>
    <col min="7" max="7" width="12.140625" style="1" customWidth="1"/>
    <col min="8" max="16384" width="9.140625" style="1"/>
  </cols>
  <sheetData>
    <row r="1" spans="1:5" ht="76.5" customHeight="1" x14ac:dyDescent="0.25">
      <c r="A1" s="5"/>
      <c r="B1" s="6"/>
      <c r="C1" s="7" t="s">
        <v>265</v>
      </c>
      <c r="D1" s="7"/>
      <c r="E1" s="8"/>
    </row>
    <row r="2" spans="1:5" ht="35.25" customHeight="1" x14ac:dyDescent="0.3">
      <c r="A2" s="9" t="s">
        <v>258</v>
      </c>
      <c r="B2" s="10"/>
      <c r="C2" s="10"/>
      <c r="D2" s="11"/>
      <c r="E2" s="12"/>
    </row>
    <row r="3" spans="1:5" ht="18" customHeight="1" x14ac:dyDescent="0.25">
      <c r="A3" s="13" t="s">
        <v>275</v>
      </c>
      <c r="B3" s="14"/>
      <c r="C3" s="14"/>
      <c r="D3" s="14"/>
      <c r="E3" s="12"/>
    </row>
    <row r="4" spans="1:5" ht="14.25" customHeight="1" x14ac:dyDescent="0.25">
      <c r="A4" s="15"/>
      <c r="B4" s="16"/>
      <c r="C4" s="17" t="s">
        <v>236</v>
      </c>
      <c r="D4" s="18"/>
      <c r="E4" s="18"/>
    </row>
    <row r="5" spans="1:5" ht="47.25" x14ac:dyDescent="0.25">
      <c r="A5" s="19" t="s">
        <v>0</v>
      </c>
      <c r="B5" s="19" t="s">
        <v>1</v>
      </c>
      <c r="C5" s="20" t="s">
        <v>203</v>
      </c>
      <c r="D5" s="20" t="s">
        <v>233</v>
      </c>
      <c r="E5" s="20" t="s">
        <v>257</v>
      </c>
    </row>
    <row r="6" spans="1:5" ht="33" customHeight="1" x14ac:dyDescent="0.25">
      <c r="A6" s="21" t="s">
        <v>2</v>
      </c>
      <c r="B6" s="21" t="s">
        <v>3</v>
      </c>
      <c r="C6" s="22">
        <f>C7+C19+C38+C49+C65+C81+C34</f>
        <v>108094960</v>
      </c>
      <c r="D6" s="22">
        <f>D7+D19+D38+D49+D65+D81</f>
        <v>111039830</v>
      </c>
      <c r="E6" s="22">
        <f>E7+E19+E38+E49+E65+E81</f>
        <v>121293710</v>
      </c>
    </row>
    <row r="7" spans="1:5" ht="15.75" x14ac:dyDescent="0.25">
      <c r="A7" s="21" t="s">
        <v>4</v>
      </c>
      <c r="B7" s="21" t="s">
        <v>5</v>
      </c>
      <c r="C7" s="22">
        <f t="shared" ref="C7:E7" si="0">SUM(C8)</f>
        <v>88926931</v>
      </c>
      <c r="D7" s="22">
        <f t="shared" si="0"/>
        <v>93485000</v>
      </c>
      <c r="E7" s="22">
        <f t="shared" si="0"/>
        <v>107325000</v>
      </c>
    </row>
    <row r="8" spans="1:5" ht="15.75" x14ac:dyDescent="0.25">
      <c r="A8" s="23" t="s">
        <v>6</v>
      </c>
      <c r="B8" s="23" t="s">
        <v>7</v>
      </c>
      <c r="C8" s="24">
        <f>SUM(C9+C11+C13+C15+C17)</f>
        <v>88926931</v>
      </c>
      <c r="D8" s="24">
        <f t="shared" ref="D8:E8" si="1">SUM(D9+D11+D13+D15+D17)</f>
        <v>93485000</v>
      </c>
      <c r="E8" s="24">
        <f t="shared" si="1"/>
        <v>107325000</v>
      </c>
    </row>
    <row r="9" spans="1:5" ht="114" customHeight="1" x14ac:dyDescent="0.25">
      <c r="A9" s="23" t="s">
        <v>106</v>
      </c>
      <c r="B9" s="23" t="s">
        <v>109</v>
      </c>
      <c r="C9" s="24">
        <f t="shared" ref="C9:E9" si="2">SUM(C10)</f>
        <v>87500000</v>
      </c>
      <c r="D9" s="24">
        <f t="shared" si="2"/>
        <v>92000000</v>
      </c>
      <c r="E9" s="24">
        <f t="shared" si="2"/>
        <v>105750000</v>
      </c>
    </row>
    <row r="10" spans="1:5" ht="102.75" customHeight="1" x14ac:dyDescent="0.25">
      <c r="A10" s="23" t="s">
        <v>8</v>
      </c>
      <c r="B10" s="23" t="s">
        <v>109</v>
      </c>
      <c r="C10" s="24">
        <f>85500000+2000000</f>
        <v>87500000</v>
      </c>
      <c r="D10" s="24">
        <f>90000000+2000000</f>
        <v>92000000</v>
      </c>
      <c r="E10" s="24">
        <v>105750000</v>
      </c>
    </row>
    <row r="11" spans="1:5" ht="168.75" customHeight="1" x14ac:dyDescent="0.25">
      <c r="A11" s="23" t="s">
        <v>107</v>
      </c>
      <c r="B11" s="23" t="s">
        <v>108</v>
      </c>
      <c r="C11" s="24">
        <f t="shared" ref="C11:E11" si="3">SUM(C12)</f>
        <v>292500</v>
      </c>
      <c r="D11" s="24">
        <f t="shared" si="3"/>
        <v>315000</v>
      </c>
      <c r="E11" s="24">
        <f t="shared" si="3"/>
        <v>360000</v>
      </c>
    </row>
    <row r="12" spans="1:5" ht="151.5" customHeight="1" x14ac:dyDescent="0.25">
      <c r="A12" s="23" t="s">
        <v>9</v>
      </c>
      <c r="B12" s="23" t="s">
        <v>108</v>
      </c>
      <c r="C12" s="24">
        <v>292500</v>
      </c>
      <c r="D12" s="24">
        <v>315000</v>
      </c>
      <c r="E12" s="24">
        <v>360000</v>
      </c>
    </row>
    <row r="13" spans="1:5" ht="93" customHeight="1" x14ac:dyDescent="0.25">
      <c r="A13" s="23" t="s">
        <v>110</v>
      </c>
      <c r="B13" s="23" t="s">
        <v>111</v>
      </c>
      <c r="C13" s="24">
        <f>SUM(C14)</f>
        <v>765000</v>
      </c>
      <c r="D13" s="24">
        <f>SUM(D14)</f>
        <v>810000</v>
      </c>
      <c r="E13" s="24">
        <f>SUM(E14)</f>
        <v>855000</v>
      </c>
    </row>
    <row r="14" spans="1:5" ht="84" customHeight="1" x14ac:dyDescent="0.25">
      <c r="A14" s="23" t="s">
        <v>10</v>
      </c>
      <c r="B14" s="23" t="s">
        <v>111</v>
      </c>
      <c r="C14" s="24">
        <v>765000</v>
      </c>
      <c r="D14" s="24">
        <v>810000</v>
      </c>
      <c r="E14" s="24">
        <v>855000</v>
      </c>
    </row>
    <row r="15" spans="1:5" ht="154.5" customHeight="1" x14ac:dyDescent="0.25">
      <c r="A15" s="23" t="s">
        <v>226</v>
      </c>
      <c r="B15" s="23" t="s">
        <v>227</v>
      </c>
      <c r="C15" s="24">
        <f t="shared" ref="C15:E15" si="4">SUM(C16)</f>
        <v>337500</v>
      </c>
      <c r="D15" s="24">
        <f t="shared" si="4"/>
        <v>360000</v>
      </c>
      <c r="E15" s="24">
        <f t="shared" si="4"/>
        <v>360000</v>
      </c>
    </row>
    <row r="16" spans="1:5" ht="147.75" customHeight="1" x14ac:dyDescent="0.25">
      <c r="A16" s="23" t="s">
        <v>225</v>
      </c>
      <c r="B16" s="23" t="s">
        <v>227</v>
      </c>
      <c r="C16" s="24">
        <v>337500</v>
      </c>
      <c r="D16" s="24">
        <v>360000</v>
      </c>
      <c r="E16" s="24">
        <v>360000</v>
      </c>
    </row>
    <row r="17" spans="1:5" ht="123" customHeight="1" x14ac:dyDescent="0.25">
      <c r="A17" s="23" t="s">
        <v>273</v>
      </c>
      <c r="B17" s="23" t="s">
        <v>274</v>
      </c>
      <c r="C17" s="24">
        <f>SUM(C18)</f>
        <v>31931</v>
      </c>
      <c r="D17" s="24"/>
      <c r="E17" s="24"/>
    </row>
    <row r="18" spans="1:5" ht="116.25" customHeight="1" x14ac:dyDescent="0.25">
      <c r="A18" s="23" t="s">
        <v>271</v>
      </c>
      <c r="B18" s="23" t="s">
        <v>272</v>
      </c>
      <c r="C18" s="24">
        <f>18207+13724</f>
        <v>31931</v>
      </c>
      <c r="D18" s="24"/>
      <c r="E18" s="24"/>
    </row>
    <row r="19" spans="1:5" ht="82.5" customHeight="1" x14ac:dyDescent="0.25">
      <c r="A19" s="21" t="s">
        <v>11</v>
      </c>
      <c r="B19" s="21" t="s">
        <v>204</v>
      </c>
      <c r="C19" s="22">
        <f t="shared" ref="C19" si="5">SUM(C21)</f>
        <v>2071060</v>
      </c>
      <c r="D19" s="22">
        <f t="shared" ref="D19:E19" si="6">SUM(D21)</f>
        <v>2174830</v>
      </c>
      <c r="E19" s="22">
        <f t="shared" si="6"/>
        <v>2328710</v>
      </c>
    </row>
    <row r="20" spans="1:5" ht="57.75" customHeight="1" x14ac:dyDescent="0.25">
      <c r="A20" s="23" t="s">
        <v>112</v>
      </c>
      <c r="B20" s="23" t="s">
        <v>113</v>
      </c>
      <c r="C20" s="24">
        <f t="shared" ref="C20:E20" si="7">SUM(C21)</f>
        <v>2071060</v>
      </c>
      <c r="D20" s="24">
        <f t="shared" si="7"/>
        <v>2174830</v>
      </c>
      <c r="E20" s="24">
        <f t="shared" si="7"/>
        <v>2328710</v>
      </c>
    </row>
    <row r="21" spans="1:5" ht="63.75" customHeight="1" x14ac:dyDescent="0.25">
      <c r="A21" s="23" t="s">
        <v>12</v>
      </c>
      <c r="B21" s="23" t="s">
        <v>113</v>
      </c>
      <c r="C21" s="24">
        <f t="shared" ref="C21" si="8">C22+C25+C28+C31</f>
        <v>2071060</v>
      </c>
      <c r="D21" s="24">
        <f t="shared" ref="D21:E21" si="9">D22+D25+D28+D31</f>
        <v>2174830</v>
      </c>
      <c r="E21" s="24">
        <f t="shared" si="9"/>
        <v>2328710</v>
      </c>
    </row>
    <row r="22" spans="1:5" ht="140.25" customHeight="1" x14ac:dyDescent="0.25">
      <c r="A22" s="23" t="s">
        <v>114</v>
      </c>
      <c r="B22" s="23" t="s">
        <v>115</v>
      </c>
      <c r="C22" s="24">
        <f t="shared" ref="C22:E22" si="10">SUM(C23)</f>
        <v>980960</v>
      </c>
      <c r="D22" s="24">
        <f t="shared" si="10"/>
        <v>1037570</v>
      </c>
      <c r="E22" s="24">
        <f t="shared" si="10"/>
        <v>1113720</v>
      </c>
    </row>
    <row r="23" spans="1:5" ht="189" customHeight="1" x14ac:dyDescent="0.25">
      <c r="A23" s="23" t="s">
        <v>116</v>
      </c>
      <c r="B23" s="23" t="s">
        <v>70</v>
      </c>
      <c r="C23" s="24">
        <f t="shared" ref="C23:E23" si="11">SUM(C24)</f>
        <v>980960</v>
      </c>
      <c r="D23" s="24">
        <f t="shared" si="11"/>
        <v>1037570</v>
      </c>
      <c r="E23" s="24">
        <f t="shared" si="11"/>
        <v>1113720</v>
      </c>
    </row>
    <row r="24" spans="1:5" ht="180" customHeight="1" x14ac:dyDescent="0.25">
      <c r="A24" s="23" t="s">
        <v>71</v>
      </c>
      <c r="B24" s="23" t="s">
        <v>70</v>
      </c>
      <c r="C24" s="24">
        <v>980960</v>
      </c>
      <c r="D24" s="24">
        <v>1037570</v>
      </c>
      <c r="E24" s="24">
        <v>1113720</v>
      </c>
    </row>
    <row r="25" spans="1:5" ht="172.5" customHeight="1" x14ac:dyDescent="0.25">
      <c r="A25" s="23" t="s">
        <v>117</v>
      </c>
      <c r="B25" s="23" t="s">
        <v>119</v>
      </c>
      <c r="C25" s="24">
        <f t="shared" ref="C25:E25" si="12">SUM(C26)</f>
        <v>6810</v>
      </c>
      <c r="D25" s="24">
        <f t="shared" si="12"/>
        <v>7090</v>
      </c>
      <c r="E25" s="24">
        <f t="shared" si="12"/>
        <v>7410</v>
      </c>
    </row>
    <row r="26" spans="1:5" ht="204.75" customHeight="1" x14ac:dyDescent="0.25">
      <c r="A26" s="23" t="s">
        <v>118</v>
      </c>
      <c r="B26" s="23" t="s">
        <v>73</v>
      </c>
      <c r="C26" s="24">
        <f t="shared" ref="C26:E26" si="13">SUM(C27)</f>
        <v>6810</v>
      </c>
      <c r="D26" s="24">
        <f t="shared" si="13"/>
        <v>7090</v>
      </c>
      <c r="E26" s="24">
        <f t="shared" si="13"/>
        <v>7410</v>
      </c>
    </row>
    <row r="27" spans="1:5" ht="189" customHeight="1" x14ac:dyDescent="0.25">
      <c r="A27" s="23" t="s">
        <v>72</v>
      </c>
      <c r="B27" s="23" t="s">
        <v>73</v>
      </c>
      <c r="C27" s="24">
        <v>6810</v>
      </c>
      <c r="D27" s="24">
        <v>7090</v>
      </c>
      <c r="E27" s="24">
        <v>7410</v>
      </c>
    </row>
    <row r="28" spans="1:5" ht="111" customHeight="1" x14ac:dyDescent="0.25">
      <c r="A28" s="23" t="s">
        <v>120</v>
      </c>
      <c r="B28" s="23" t="s">
        <v>121</v>
      </c>
      <c r="C28" s="24">
        <f t="shared" ref="C28:E28" si="14">SUM(C29)</f>
        <v>1212660</v>
      </c>
      <c r="D28" s="24">
        <f t="shared" si="14"/>
        <v>1266050</v>
      </c>
      <c r="E28" s="24">
        <f t="shared" si="14"/>
        <v>1344730</v>
      </c>
    </row>
    <row r="29" spans="1:5" ht="178.5" customHeight="1" x14ac:dyDescent="0.25">
      <c r="A29" s="23" t="s">
        <v>122</v>
      </c>
      <c r="B29" s="23" t="s">
        <v>75</v>
      </c>
      <c r="C29" s="24">
        <f t="shared" ref="C29:E29" si="15">SUM(C30)</f>
        <v>1212660</v>
      </c>
      <c r="D29" s="24">
        <f t="shared" si="15"/>
        <v>1266050</v>
      </c>
      <c r="E29" s="24">
        <f t="shared" si="15"/>
        <v>1344730</v>
      </c>
    </row>
    <row r="30" spans="1:5" ht="190.5" customHeight="1" x14ac:dyDescent="0.25">
      <c r="A30" s="23" t="s">
        <v>74</v>
      </c>
      <c r="B30" s="23" t="s">
        <v>75</v>
      </c>
      <c r="C30" s="24">
        <v>1212660</v>
      </c>
      <c r="D30" s="24">
        <v>1266050</v>
      </c>
      <c r="E30" s="24">
        <v>1344730</v>
      </c>
    </row>
    <row r="31" spans="1:5" ht="111.75" customHeight="1" x14ac:dyDescent="0.25">
      <c r="A31" s="23" t="s">
        <v>123</v>
      </c>
      <c r="B31" s="23" t="s">
        <v>124</v>
      </c>
      <c r="C31" s="24">
        <f t="shared" ref="C31:E31" si="16">SUM(C32)</f>
        <v>-129370</v>
      </c>
      <c r="D31" s="24">
        <f t="shared" si="16"/>
        <v>-135880</v>
      </c>
      <c r="E31" s="24">
        <f t="shared" si="16"/>
        <v>-137150</v>
      </c>
    </row>
    <row r="32" spans="1:5" ht="177.75" customHeight="1" x14ac:dyDescent="0.25">
      <c r="A32" s="23" t="s">
        <v>125</v>
      </c>
      <c r="B32" s="23" t="s">
        <v>77</v>
      </c>
      <c r="C32" s="24">
        <f t="shared" ref="C32:E32" si="17">SUM(C33)</f>
        <v>-129370</v>
      </c>
      <c r="D32" s="24">
        <f t="shared" si="17"/>
        <v>-135880</v>
      </c>
      <c r="E32" s="24">
        <f t="shared" si="17"/>
        <v>-137150</v>
      </c>
    </row>
    <row r="33" spans="1:5" ht="171" customHeight="1" x14ac:dyDescent="0.25">
      <c r="A33" s="23" t="s">
        <v>76</v>
      </c>
      <c r="B33" s="23" t="s">
        <v>77</v>
      </c>
      <c r="C33" s="24">
        <v>-129370</v>
      </c>
      <c r="D33" s="24">
        <v>-135880</v>
      </c>
      <c r="E33" s="24">
        <v>-137150</v>
      </c>
    </row>
    <row r="34" spans="1:5" ht="29.25" customHeight="1" x14ac:dyDescent="0.25">
      <c r="A34" s="21" t="s">
        <v>88</v>
      </c>
      <c r="B34" s="21" t="s">
        <v>89</v>
      </c>
      <c r="C34" s="24">
        <f t="shared" ref="C34:E34" si="18">SUM(C35)</f>
        <v>7021</v>
      </c>
      <c r="D34" s="24">
        <f t="shared" si="18"/>
        <v>0</v>
      </c>
      <c r="E34" s="24">
        <f t="shared" si="18"/>
        <v>0</v>
      </c>
    </row>
    <row r="35" spans="1:5" ht="36.75" customHeight="1" x14ac:dyDescent="0.25">
      <c r="A35" s="23" t="s">
        <v>126</v>
      </c>
      <c r="B35" s="23" t="s">
        <v>127</v>
      </c>
      <c r="C35" s="24">
        <f t="shared" ref="C35:E35" si="19">SUM(C36)</f>
        <v>7021</v>
      </c>
      <c r="D35" s="24">
        <f t="shared" si="19"/>
        <v>0</v>
      </c>
      <c r="E35" s="24">
        <f t="shared" si="19"/>
        <v>0</v>
      </c>
    </row>
    <row r="36" spans="1:5" ht="42" customHeight="1" x14ac:dyDescent="0.25">
      <c r="A36" s="23" t="s">
        <v>128</v>
      </c>
      <c r="B36" s="23" t="s">
        <v>127</v>
      </c>
      <c r="C36" s="24">
        <f t="shared" ref="C36:E36" si="20">SUM(C37)</f>
        <v>7021</v>
      </c>
      <c r="D36" s="24">
        <f t="shared" si="20"/>
        <v>0</v>
      </c>
      <c r="E36" s="24">
        <f t="shared" si="20"/>
        <v>0</v>
      </c>
    </row>
    <row r="37" spans="1:5" ht="45.75" customHeight="1" x14ac:dyDescent="0.25">
      <c r="A37" s="23" t="s">
        <v>90</v>
      </c>
      <c r="B37" s="23" t="s">
        <v>91</v>
      </c>
      <c r="C37" s="24">
        <v>7021</v>
      </c>
      <c r="D37" s="24">
        <v>0</v>
      </c>
      <c r="E37" s="24">
        <v>0</v>
      </c>
    </row>
    <row r="38" spans="1:5" ht="15.75" x14ac:dyDescent="0.25">
      <c r="A38" s="21" t="s">
        <v>13</v>
      </c>
      <c r="B38" s="21" t="s">
        <v>14</v>
      </c>
      <c r="C38" s="22">
        <f t="shared" ref="C38:D38" si="21">C39+C42</f>
        <v>7150000</v>
      </c>
      <c r="D38" s="22">
        <f t="shared" si="21"/>
        <v>7410000</v>
      </c>
      <c r="E38" s="22">
        <f t="shared" ref="E38" si="22">E39+E42</f>
        <v>7660000</v>
      </c>
    </row>
    <row r="39" spans="1:5" ht="33" customHeight="1" x14ac:dyDescent="0.25">
      <c r="A39" s="23" t="s">
        <v>129</v>
      </c>
      <c r="B39" s="23" t="s">
        <v>130</v>
      </c>
      <c r="C39" s="24">
        <f t="shared" ref="C39:E39" si="23">SUM(C40)</f>
        <v>3400000</v>
      </c>
      <c r="D39" s="24">
        <f t="shared" si="23"/>
        <v>3500000</v>
      </c>
      <c r="E39" s="24">
        <f t="shared" si="23"/>
        <v>3600000</v>
      </c>
    </row>
    <row r="40" spans="1:5" ht="47.25" customHeight="1" x14ac:dyDescent="0.25">
      <c r="A40" s="23" t="s">
        <v>131</v>
      </c>
      <c r="B40" s="23" t="s">
        <v>132</v>
      </c>
      <c r="C40" s="24">
        <f t="shared" ref="C40:E40" si="24">SUM(C41)</f>
        <v>3400000</v>
      </c>
      <c r="D40" s="24">
        <f t="shared" si="24"/>
        <v>3500000</v>
      </c>
      <c r="E40" s="24">
        <f t="shared" si="24"/>
        <v>3600000</v>
      </c>
    </row>
    <row r="41" spans="1:5" ht="50.25" customHeight="1" x14ac:dyDescent="0.25">
      <c r="A41" s="23" t="s">
        <v>15</v>
      </c>
      <c r="B41" s="23" t="s">
        <v>132</v>
      </c>
      <c r="C41" s="24">
        <v>3400000</v>
      </c>
      <c r="D41" s="24">
        <v>3500000</v>
      </c>
      <c r="E41" s="24">
        <v>3600000</v>
      </c>
    </row>
    <row r="42" spans="1:5" ht="15.75" x14ac:dyDescent="0.25">
      <c r="A42" s="23" t="s">
        <v>133</v>
      </c>
      <c r="B42" s="23" t="s">
        <v>16</v>
      </c>
      <c r="C42" s="24">
        <f t="shared" ref="C42:D42" si="25">SUM(C43+C46)</f>
        <v>3750000</v>
      </c>
      <c r="D42" s="24">
        <f t="shared" si="25"/>
        <v>3910000</v>
      </c>
      <c r="E42" s="24">
        <f t="shared" ref="E42" si="26">SUM(E43+E46)</f>
        <v>4060000</v>
      </c>
    </row>
    <row r="43" spans="1:5" ht="28.5" customHeight="1" x14ac:dyDescent="0.25">
      <c r="A43" s="23" t="s">
        <v>134</v>
      </c>
      <c r="B43" s="23" t="s">
        <v>135</v>
      </c>
      <c r="C43" s="24">
        <f t="shared" ref="C43:E43" si="27">SUM(C44)</f>
        <v>2200000</v>
      </c>
      <c r="D43" s="24">
        <f t="shared" si="27"/>
        <v>2300000</v>
      </c>
      <c r="E43" s="24">
        <f t="shared" si="27"/>
        <v>2400000</v>
      </c>
    </row>
    <row r="44" spans="1:5" ht="47.25" x14ac:dyDescent="0.25">
      <c r="A44" s="23" t="s">
        <v>137</v>
      </c>
      <c r="B44" s="23" t="s">
        <v>136</v>
      </c>
      <c r="C44" s="24">
        <f t="shared" ref="C44:E44" si="28">SUM(C45)</f>
        <v>2200000</v>
      </c>
      <c r="D44" s="24">
        <f t="shared" si="28"/>
        <v>2300000</v>
      </c>
      <c r="E44" s="24">
        <f t="shared" si="28"/>
        <v>2400000</v>
      </c>
    </row>
    <row r="45" spans="1:5" ht="54.75" customHeight="1" x14ac:dyDescent="0.25">
      <c r="A45" s="23" t="s">
        <v>18</v>
      </c>
      <c r="B45" s="23" t="s">
        <v>136</v>
      </c>
      <c r="C45" s="24">
        <v>2200000</v>
      </c>
      <c r="D45" s="24">
        <v>2300000</v>
      </c>
      <c r="E45" s="24">
        <v>2400000</v>
      </c>
    </row>
    <row r="46" spans="1:5" ht="50.25" customHeight="1" x14ac:dyDescent="0.25">
      <c r="A46" s="23" t="s">
        <v>138</v>
      </c>
      <c r="B46" s="23" t="s">
        <v>139</v>
      </c>
      <c r="C46" s="24">
        <f t="shared" ref="C46:E46" si="29">SUM(C47)</f>
        <v>1550000</v>
      </c>
      <c r="D46" s="24">
        <f t="shared" si="29"/>
        <v>1610000</v>
      </c>
      <c r="E46" s="24">
        <f t="shared" si="29"/>
        <v>1660000</v>
      </c>
    </row>
    <row r="47" spans="1:5" ht="83.25" customHeight="1" x14ac:dyDescent="0.25">
      <c r="A47" s="23" t="s">
        <v>140</v>
      </c>
      <c r="B47" s="23" t="s">
        <v>141</v>
      </c>
      <c r="C47" s="24">
        <f t="shared" ref="C47:E47" si="30">SUM(C48)</f>
        <v>1550000</v>
      </c>
      <c r="D47" s="24">
        <f t="shared" si="30"/>
        <v>1610000</v>
      </c>
      <c r="E47" s="24">
        <f t="shared" si="30"/>
        <v>1660000</v>
      </c>
    </row>
    <row r="48" spans="1:5" ht="72.75" customHeight="1" x14ac:dyDescent="0.25">
      <c r="A48" s="23" t="s">
        <v>17</v>
      </c>
      <c r="B48" s="23" t="s">
        <v>141</v>
      </c>
      <c r="C48" s="24">
        <v>1550000</v>
      </c>
      <c r="D48" s="24">
        <v>1610000</v>
      </c>
      <c r="E48" s="24">
        <v>1660000</v>
      </c>
    </row>
    <row r="49" spans="1:5" ht="63" x14ac:dyDescent="0.25">
      <c r="A49" s="21" t="s">
        <v>19</v>
      </c>
      <c r="B49" s="21" t="s">
        <v>20</v>
      </c>
      <c r="C49" s="22">
        <f t="shared" ref="C49:D49" si="31">C50+C61</f>
        <v>2640000</v>
      </c>
      <c r="D49" s="22">
        <f t="shared" si="31"/>
        <v>2643000</v>
      </c>
      <c r="E49" s="22">
        <f t="shared" ref="E49" si="32">E50+E61</f>
        <v>2646000</v>
      </c>
    </row>
    <row r="50" spans="1:5" ht="141.75" customHeight="1" x14ac:dyDescent="0.25">
      <c r="A50" s="23" t="s">
        <v>142</v>
      </c>
      <c r="B50" s="23" t="s">
        <v>143</v>
      </c>
      <c r="C50" s="24">
        <f t="shared" ref="C50:D50" si="33">C51+C54+C57</f>
        <v>1680000</v>
      </c>
      <c r="D50" s="24">
        <f t="shared" si="33"/>
        <v>1683000</v>
      </c>
      <c r="E50" s="24">
        <f t="shared" ref="E50" si="34">E51+E54+E57</f>
        <v>1686000</v>
      </c>
    </row>
    <row r="51" spans="1:5" ht="117" customHeight="1" x14ac:dyDescent="0.25">
      <c r="A51" s="23" t="s">
        <v>144</v>
      </c>
      <c r="B51" s="23" t="s">
        <v>145</v>
      </c>
      <c r="C51" s="24">
        <f t="shared" ref="C51:E51" si="35">SUM(C52)</f>
        <v>1000000</v>
      </c>
      <c r="D51" s="24">
        <f t="shared" si="35"/>
        <v>1000000</v>
      </c>
      <c r="E51" s="24">
        <f t="shared" si="35"/>
        <v>1000000</v>
      </c>
    </row>
    <row r="52" spans="1:5" ht="157.5" customHeight="1" x14ac:dyDescent="0.25">
      <c r="A52" s="23" t="s">
        <v>146</v>
      </c>
      <c r="B52" s="23" t="s">
        <v>147</v>
      </c>
      <c r="C52" s="24">
        <f t="shared" ref="C52:E52" si="36">SUM(C53)</f>
        <v>1000000</v>
      </c>
      <c r="D52" s="24">
        <f t="shared" si="36"/>
        <v>1000000</v>
      </c>
      <c r="E52" s="24">
        <f t="shared" si="36"/>
        <v>1000000</v>
      </c>
    </row>
    <row r="53" spans="1:5" ht="95.25" customHeight="1" x14ac:dyDescent="0.25">
      <c r="A53" s="23" t="s">
        <v>39</v>
      </c>
      <c r="B53" s="23" t="s">
        <v>147</v>
      </c>
      <c r="C53" s="24">
        <v>1000000</v>
      </c>
      <c r="D53" s="24">
        <v>1000000</v>
      </c>
      <c r="E53" s="24">
        <v>1000000</v>
      </c>
    </row>
    <row r="54" spans="1:5" ht="132.75" customHeight="1" x14ac:dyDescent="0.25">
      <c r="A54" s="23" t="s">
        <v>148</v>
      </c>
      <c r="B54" s="23" t="s">
        <v>149</v>
      </c>
      <c r="C54" s="24">
        <f t="shared" ref="C54:E54" si="37">SUM(C55)</f>
        <v>190000</v>
      </c>
      <c r="D54" s="24">
        <f t="shared" si="37"/>
        <v>190000</v>
      </c>
      <c r="E54" s="24">
        <f t="shared" si="37"/>
        <v>190000</v>
      </c>
    </row>
    <row r="55" spans="1:5" ht="123.75" customHeight="1" x14ac:dyDescent="0.25">
      <c r="A55" s="23" t="s">
        <v>150</v>
      </c>
      <c r="B55" s="23" t="s">
        <v>82</v>
      </c>
      <c r="C55" s="24">
        <f t="shared" ref="C55:E55" si="38">SUM(C56)</f>
        <v>190000</v>
      </c>
      <c r="D55" s="24">
        <f t="shared" si="38"/>
        <v>190000</v>
      </c>
      <c r="E55" s="24">
        <f t="shared" si="38"/>
        <v>190000</v>
      </c>
    </row>
    <row r="56" spans="1:5" ht="132" customHeight="1" x14ac:dyDescent="0.25">
      <c r="A56" s="23" t="s">
        <v>81</v>
      </c>
      <c r="B56" s="23" t="s">
        <v>82</v>
      </c>
      <c r="C56" s="24">
        <v>190000</v>
      </c>
      <c r="D56" s="24">
        <v>190000</v>
      </c>
      <c r="E56" s="24">
        <v>190000</v>
      </c>
    </row>
    <row r="57" spans="1:5" ht="135.75" customHeight="1" x14ac:dyDescent="0.25">
      <c r="A57" s="23" t="s">
        <v>151</v>
      </c>
      <c r="B57" s="23" t="s">
        <v>152</v>
      </c>
      <c r="C57" s="24">
        <f t="shared" ref="C57:E57" si="39">SUM(C58)</f>
        <v>490000</v>
      </c>
      <c r="D57" s="24">
        <f t="shared" si="39"/>
        <v>493000</v>
      </c>
      <c r="E57" s="24">
        <f t="shared" si="39"/>
        <v>496000</v>
      </c>
    </row>
    <row r="58" spans="1:5" ht="105.75" customHeight="1" x14ac:dyDescent="0.25">
      <c r="A58" s="23" t="s">
        <v>153</v>
      </c>
      <c r="B58" s="23" t="s">
        <v>154</v>
      </c>
      <c r="C58" s="24">
        <f t="shared" ref="C58:D58" si="40">C59+C60</f>
        <v>490000</v>
      </c>
      <c r="D58" s="24">
        <f t="shared" si="40"/>
        <v>493000</v>
      </c>
      <c r="E58" s="24">
        <f t="shared" ref="E58" si="41">E59+E60</f>
        <v>496000</v>
      </c>
    </row>
    <row r="59" spans="1:5" ht="114.75" customHeight="1" x14ac:dyDescent="0.25">
      <c r="A59" s="23" t="s">
        <v>36</v>
      </c>
      <c r="B59" s="23" t="s">
        <v>154</v>
      </c>
      <c r="C59" s="24">
        <v>340000</v>
      </c>
      <c r="D59" s="24">
        <v>340000</v>
      </c>
      <c r="E59" s="24">
        <v>340000</v>
      </c>
    </row>
    <row r="60" spans="1:5" ht="111.75" customHeight="1" x14ac:dyDescent="0.25">
      <c r="A60" s="23" t="s">
        <v>53</v>
      </c>
      <c r="B60" s="23" t="s">
        <v>154</v>
      </c>
      <c r="C60" s="24">
        <v>150000</v>
      </c>
      <c r="D60" s="24">
        <v>153000</v>
      </c>
      <c r="E60" s="24">
        <v>156000</v>
      </c>
    </row>
    <row r="61" spans="1:5" ht="144.75" customHeight="1" x14ac:dyDescent="0.25">
      <c r="A61" s="23" t="s">
        <v>155</v>
      </c>
      <c r="B61" s="23" t="s">
        <v>156</v>
      </c>
      <c r="C61" s="24">
        <f t="shared" ref="C61:E61" si="42">SUM(C62)</f>
        <v>960000</v>
      </c>
      <c r="D61" s="24">
        <f t="shared" si="42"/>
        <v>960000</v>
      </c>
      <c r="E61" s="24">
        <f t="shared" si="42"/>
        <v>960000</v>
      </c>
    </row>
    <row r="62" spans="1:5" ht="133.5" customHeight="1" x14ac:dyDescent="0.25">
      <c r="A62" s="23" t="s">
        <v>158</v>
      </c>
      <c r="B62" s="23" t="s">
        <v>159</v>
      </c>
      <c r="C62" s="24">
        <f t="shared" ref="C62:E62" si="43">SUM(C63)</f>
        <v>960000</v>
      </c>
      <c r="D62" s="24">
        <f t="shared" si="43"/>
        <v>960000</v>
      </c>
      <c r="E62" s="24">
        <f t="shared" si="43"/>
        <v>960000</v>
      </c>
    </row>
    <row r="63" spans="1:5" ht="132" customHeight="1" x14ac:dyDescent="0.25">
      <c r="A63" s="23" t="s">
        <v>157</v>
      </c>
      <c r="B63" s="23" t="s">
        <v>160</v>
      </c>
      <c r="C63" s="24">
        <f t="shared" ref="C63:E63" si="44">SUM(C64)</f>
        <v>960000</v>
      </c>
      <c r="D63" s="24">
        <f t="shared" si="44"/>
        <v>960000</v>
      </c>
      <c r="E63" s="24">
        <f t="shared" si="44"/>
        <v>960000</v>
      </c>
    </row>
    <row r="64" spans="1:5" ht="127.5" customHeight="1" x14ac:dyDescent="0.25">
      <c r="A64" s="23" t="s">
        <v>37</v>
      </c>
      <c r="B64" s="23" t="s">
        <v>160</v>
      </c>
      <c r="C64" s="24">
        <v>960000</v>
      </c>
      <c r="D64" s="24">
        <v>960000</v>
      </c>
      <c r="E64" s="24">
        <v>960000</v>
      </c>
    </row>
    <row r="65" spans="1:5" ht="53.25" customHeight="1" x14ac:dyDescent="0.25">
      <c r="A65" s="25" t="s">
        <v>35</v>
      </c>
      <c r="B65" s="26" t="s">
        <v>205</v>
      </c>
      <c r="C65" s="22">
        <f t="shared" ref="C65:D65" si="45">SUM(C66+C71)</f>
        <v>7047527</v>
      </c>
      <c r="D65" s="22">
        <f t="shared" si="45"/>
        <v>5127000</v>
      </c>
      <c r="E65" s="22">
        <f t="shared" ref="E65" si="46">SUM(E66+E71)</f>
        <v>1134000</v>
      </c>
    </row>
    <row r="66" spans="1:5" ht="38.25" customHeight="1" x14ac:dyDescent="0.25">
      <c r="A66" s="27" t="s">
        <v>161</v>
      </c>
      <c r="B66" s="28" t="s">
        <v>162</v>
      </c>
      <c r="C66" s="24">
        <f t="shared" ref="C66:E66" si="47">SUM(C67)</f>
        <v>323900</v>
      </c>
      <c r="D66" s="24">
        <f t="shared" si="47"/>
        <v>307000</v>
      </c>
      <c r="E66" s="24">
        <f t="shared" si="47"/>
        <v>309000</v>
      </c>
    </row>
    <row r="67" spans="1:5" ht="67.5" customHeight="1" x14ac:dyDescent="0.25">
      <c r="A67" s="27" t="s">
        <v>163</v>
      </c>
      <c r="B67" s="28" t="s">
        <v>164</v>
      </c>
      <c r="C67" s="24">
        <f t="shared" ref="C67:E67" si="48">SUM(C68)</f>
        <v>323900</v>
      </c>
      <c r="D67" s="24">
        <f t="shared" si="48"/>
        <v>307000</v>
      </c>
      <c r="E67" s="24">
        <f t="shared" si="48"/>
        <v>309000</v>
      </c>
    </row>
    <row r="68" spans="1:5" ht="79.5" customHeight="1" x14ac:dyDescent="0.25">
      <c r="A68" s="27" t="s">
        <v>166</v>
      </c>
      <c r="B68" s="28" t="s">
        <v>165</v>
      </c>
      <c r="C68" s="24">
        <f t="shared" ref="C68:D68" si="49">SUM(C69+C70)</f>
        <v>323900</v>
      </c>
      <c r="D68" s="24">
        <f t="shared" si="49"/>
        <v>307000</v>
      </c>
      <c r="E68" s="24">
        <f t="shared" ref="E68" si="50">SUM(E69+E70)</f>
        <v>309000</v>
      </c>
    </row>
    <row r="69" spans="1:5" ht="50.25" customHeight="1" x14ac:dyDescent="0.25">
      <c r="A69" s="27" t="s">
        <v>54</v>
      </c>
      <c r="B69" s="28" t="s">
        <v>55</v>
      </c>
      <c r="C69" s="24">
        <v>305000</v>
      </c>
      <c r="D69" s="24">
        <v>307000</v>
      </c>
      <c r="E69" s="24">
        <v>309000</v>
      </c>
    </row>
    <row r="70" spans="1:5" ht="65.25" customHeight="1" x14ac:dyDescent="0.25">
      <c r="A70" s="27" t="s">
        <v>51</v>
      </c>
      <c r="B70" s="28" t="s">
        <v>52</v>
      </c>
      <c r="C70" s="24">
        <v>18900</v>
      </c>
      <c r="D70" s="24">
        <v>0</v>
      </c>
      <c r="E70" s="24">
        <v>0</v>
      </c>
    </row>
    <row r="71" spans="1:5" ht="39.75" customHeight="1" x14ac:dyDescent="0.25">
      <c r="A71" s="27" t="s">
        <v>167</v>
      </c>
      <c r="B71" s="28" t="s">
        <v>168</v>
      </c>
      <c r="C71" s="24">
        <f t="shared" ref="C71:D71" si="51">C72+C75</f>
        <v>6723627</v>
      </c>
      <c r="D71" s="24">
        <f t="shared" si="51"/>
        <v>4820000</v>
      </c>
      <c r="E71" s="24">
        <f t="shared" ref="E71" si="52">E72+E75</f>
        <v>825000</v>
      </c>
    </row>
    <row r="72" spans="1:5" ht="33" customHeight="1" x14ac:dyDescent="0.25">
      <c r="A72" s="27" t="s">
        <v>169</v>
      </c>
      <c r="B72" s="28" t="s">
        <v>170</v>
      </c>
      <c r="C72" s="24">
        <f t="shared" ref="C72:E72" si="53">SUM(C73)</f>
        <v>515000</v>
      </c>
      <c r="D72" s="24">
        <f t="shared" si="53"/>
        <v>520000</v>
      </c>
      <c r="E72" s="24">
        <f t="shared" si="53"/>
        <v>525000</v>
      </c>
    </row>
    <row r="73" spans="1:5" ht="61.5" customHeight="1" x14ac:dyDescent="0.25">
      <c r="A73" s="27" t="s">
        <v>171</v>
      </c>
      <c r="B73" s="28" t="s">
        <v>62</v>
      </c>
      <c r="C73" s="24">
        <f t="shared" ref="C73:E73" si="54">SUM(C74)</f>
        <v>515000</v>
      </c>
      <c r="D73" s="24">
        <f t="shared" si="54"/>
        <v>520000</v>
      </c>
      <c r="E73" s="24">
        <f t="shared" si="54"/>
        <v>525000</v>
      </c>
    </row>
    <row r="74" spans="1:5" ht="51.75" customHeight="1" x14ac:dyDescent="0.25">
      <c r="A74" s="27" t="s">
        <v>61</v>
      </c>
      <c r="B74" s="28" t="s">
        <v>62</v>
      </c>
      <c r="C74" s="24">
        <v>515000</v>
      </c>
      <c r="D74" s="24">
        <v>520000</v>
      </c>
      <c r="E74" s="24">
        <v>525000</v>
      </c>
    </row>
    <row r="75" spans="1:5" ht="47.25" customHeight="1" x14ac:dyDescent="0.25">
      <c r="A75" s="27" t="s">
        <v>172</v>
      </c>
      <c r="B75" s="28" t="s">
        <v>173</v>
      </c>
      <c r="C75" s="24">
        <f t="shared" ref="C75:E75" si="55">SUM(C76)</f>
        <v>6208627</v>
      </c>
      <c r="D75" s="24">
        <f t="shared" si="55"/>
        <v>4300000</v>
      </c>
      <c r="E75" s="24">
        <f t="shared" si="55"/>
        <v>300000</v>
      </c>
    </row>
    <row r="76" spans="1:5" ht="49.5" customHeight="1" x14ac:dyDescent="0.25">
      <c r="A76" s="27" t="s">
        <v>174</v>
      </c>
      <c r="B76" s="28" t="s">
        <v>175</v>
      </c>
      <c r="C76" s="24">
        <f t="shared" ref="C76:D76" si="56">SUM(C78+C79+C80)</f>
        <v>6208627</v>
      </c>
      <c r="D76" s="24">
        <f t="shared" si="56"/>
        <v>4300000</v>
      </c>
      <c r="E76" s="24">
        <f t="shared" ref="E76" si="57">SUM(E78+E79+E80)</f>
        <v>300000</v>
      </c>
    </row>
    <row r="77" spans="1:5" ht="0.75" hidden="1" customHeight="1" x14ac:dyDescent="0.25">
      <c r="A77" s="29" t="s">
        <v>221</v>
      </c>
      <c r="B77" s="28" t="s">
        <v>87</v>
      </c>
      <c r="C77" s="24">
        <v>0</v>
      </c>
      <c r="D77" s="24">
        <v>0</v>
      </c>
      <c r="E77" s="24">
        <v>0</v>
      </c>
    </row>
    <row r="78" spans="1:5" ht="57" hidden="1" customHeight="1" x14ac:dyDescent="0.25">
      <c r="A78" s="29" t="s">
        <v>86</v>
      </c>
      <c r="B78" s="28" t="s">
        <v>87</v>
      </c>
      <c r="C78" s="24">
        <v>0</v>
      </c>
      <c r="D78" s="24"/>
      <c r="E78" s="24"/>
    </row>
    <row r="79" spans="1:5" ht="48.75" hidden="1" customHeight="1" x14ac:dyDescent="0.25">
      <c r="A79" s="29" t="s">
        <v>105</v>
      </c>
      <c r="B79" s="28" t="s">
        <v>87</v>
      </c>
      <c r="C79" s="24">
        <v>0</v>
      </c>
      <c r="D79" s="24"/>
      <c r="E79" s="24"/>
    </row>
    <row r="80" spans="1:5" ht="57.75" customHeight="1" x14ac:dyDescent="0.25">
      <c r="A80" s="27" t="s">
        <v>43</v>
      </c>
      <c r="B80" s="28" t="s">
        <v>44</v>
      </c>
      <c r="C80" s="24">
        <f>300000+6000000-44418-46955</f>
        <v>6208627</v>
      </c>
      <c r="D80" s="24">
        <f>300000+4000000</f>
        <v>4300000</v>
      </c>
      <c r="E80" s="24">
        <v>300000</v>
      </c>
    </row>
    <row r="81" spans="1:5" ht="51.75" customHeight="1" x14ac:dyDescent="0.25">
      <c r="A81" s="21" t="s">
        <v>21</v>
      </c>
      <c r="B81" s="21" t="s">
        <v>22</v>
      </c>
      <c r="C81" s="22">
        <f t="shared" ref="C81:D81" si="58">SUM(C82+C88)</f>
        <v>252421</v>
      </c>
      <c r="D81" s="22">
        <f t="shared" si="58"/>
        <v>200000</v>
      </c>
      <c r="E81" s="22">
        <f t="shared" ref="E81" si="59">SUM(E82+E88)</f>
        <v>200000</v>
      </c>
    </row>
    <row r="82" spans="1:5" ht="133.5" customHeight="1" x14ac:dyDescent="0.25">
      <c r="A82" s="23" t="s">
        <v>176</v>
      </c>
      <c r="B82" s="23" t="s">
        <v>177</v>
      </c>
      <c r="C82" s="24">
        <f>C83</f>
        <v>52421</v>
      </c>
      <c r="D82" s="24"/>
      <c r="E82" s="24"/>
    </row>
    <row r="83" spans="1:5" ht="151.5" customHeight="1" x14ac:dyDescent="0.25">
      <c r="A83" s="23" t="s">
        <v>211</v>
      </c>
      <c r="B83" s="23" t="s">
        <v>213</v>
      </c>
      <c r="C83" s="24">
        <f>C86</f>
        <v>52421</v>
      </c>
      <c r="D83" s="24"/>
      <c r="E83" s="24"/>
    </row>
    <row r="84" spans="1:5" ht="131.25" hidden="1" customHeight="1" x14ac:dyDescent="0.25">
      <c r="A84" s="23" t="s">
        <v>212</v>
      </c>
      <c r="B84" s="23" t="s">
        <v>214</v>
      </c>
      <c r="C84" s="24">
        <f t="shared" ref="C84" si="60">SUM(C85)</f>
        <v>0</v>
      </c>
      <c r="D84" s="24"/>
      <c r="E84" s="24"/>
    </row>
    <row r="85" spans="1:5" ht="173.25" hidden="1" customHeight="1" x14ac:dyDescent="0.25">
      <c r="A85" s="23" t="s">
        <v>215</v>
      </c>
      <c r="B85" s="23" t="s">
        <v>214</v>
      </c>
      <c r="C85" s="24">
        <v>0</v>
      </c>
      <c r="D85" s="24"/>
      <c r="E85" s="24"/>
    </row>
    <row r="86" spans="1:5" ht="138" customHeight="1" x14ac:dyDescent="0.25">
      <c r="A86" s="23" t="s">
        <v>222</v>
      </c>
      <c r="B86" s="23" t="s">
        <v>223</v>
      </c>
      <c r="C86" s="24">
        <f t="shared" ref="C86" si="61">SUM(C87)</f>
        <v>52421</v>
      </c>
      <c r="D86" s="24"/>
      <c r="E86" s="24"/>
    </row>
    <row r="87" spans="1:5" ht="138" customHeight="1" x14ac:dyDescent="0.25">
      <c r="A87" s="23" t="s">
        <v>224</v>
      </c>
      <c r="B87" s="23" t="s">
        <v>223</v>
      </c>
      <c r="C87" s="24">
        <f>26211+26210</f>
        <v>52421</v>
      </c>
      <c r="D87" s="24"/>
      <c r="E87" s="24"/>
    </row>
    <row r="88" spans="1:5" ht="61.5" customHeight="1" x14ac:dyDescent="0.25">
      <c r="A88" s="23" t="s">
        <v>178</v>
      </c>
      <c r="B88" s="23" t="s">
        <v>179</v>
      </c>
      <c r="C88" s="24">
        <f t="shared" ref="C88:E88" si="62">SUM(C89)</f>
        <v>200000</v>
      </c>
      <c r="D88" s="24">
        <f t="shared" si="62"/>
        <v>200000</v>
      </c>
      <c r="E88" s="24">
        <f t="shared" si="62"/>
        <v>200000</v>
      </c>
    </row>
    <row r="89" spans="1:5" ht="69.75" customHeight="1" x14ac:dyDescent="0.25">
      <c r="A89" s="23" t="s">
        <v>180</v>
      </c>
      <c r="B89" s="23" t="s">
        <v>181</v>
      </c>
      <c r="C89" s="24">
        <f t="shared" ref="C89:E89" si="63">SUM(C90)</f>
        <v>200000</v>
      </c>
      <c r="D89" s="24">
        <f t="shared" si="63"/>
        <v>200000</v>
      </c>
      <c r="E89" s="24">
        <f t="shared" si="63"/>
        <v>200000</v>
      </c>
    </row>
    <row r="90" spans="1:5" ht="81.75" customHeight="1" x14ac:dyDescent="0.25">
      <c r="A90" s="23" t="s">
        <v>182</v>
      </c>
      <c r="B90" s="23" t="s">
        <v>183</v>
      </c>
      <c r="C90" s="24">
        <f t="shared" ref="C90:E90" si="64">SUM(C91)</f>
        <v>200000</v>
      </c>
      <c r="D90" s="24">
        <f t="shared" si="64"/>
        <v>200000</v>
      </c>
      <c r="E90" s="24">
        <f t="shared" si="64"/>
        <v>200000</v>
      </c>
    </row>
    <row r="91" spans="1:5" ht="83.25" customHeight="1" x14ac:dyDescent="0.25">
      <c r="A91" s="23" t="s">
        <v>40</v>
      </c>
      <c r="B91" s="23" t="s">
        <v>23</v>
      </c>
      <c r="C91" s="24">
        <v>200000</v>
      </c>
      <c r="D91" s="24">
        <v>200000</v>
      </c>
      <c r="E91" s="24">
        <v>200000</v>
      </c>
    </row>
    <row r="92" spans="1:5" ht="66.75" hidden="1" customHeight="1" x14ac:dyDescent="0.25">
      <c r="A92" s="23" t="s">
        <v>240</v>
      </c>
      <c r="B92" s="23" t="s">
        <v>241</v>
      </c>
      <c r="C92" s="24">
        <f t="shared" ref="C92:C93" si="65">C93</f>
        <v>0</v>
      </c>
      <c r="D92" s="24">
        <f t="shared" ref="D92:E92" si="66">D93</f>
        <v>0</v>
      </c>
      <c r="E92" s="24">
        <f t="shared" si="66"/>
        <v>0</v>
      </c>
    </row>
    <row r="93" spans="1:5" ht="67.5" hidden="1" customHeight="1" x14ac:dyDescent="0.25">
      <c r="A93" s="23" t="s">
        <v>237</v>
      </c>
      <c r="B93" s="23" t="s">
        <v>238</v>
      </c>
      <c r="C93" s="24">
        <f t="shared" si="65"/>
        <v>0</v>
      </c>
      <c r="D93" s="24">
        <f t="shared" ref="D93:E93" si="67">D94</f>
        <v>0</v>
      </c>
      <c r="E93" s="24">
        <f t="shared" si="67"/>
        <v>0</v>
      </c>
    </row>
    <row r="94" spans="1:5" ht="67.5" hidden="1" customHeight="1" x14ac:dyDescent="0.25">
      <c r="A94" s="23" t="s">
        <v>239</v>
      </c>
      <c r="B94" s="23" t="s">
        <v>238</v>
      </c>
      <c r="C94" s="24">
        <v>0</v>
      </c>
      <c r="D94" s="24">
        <v>0</v>
      </c>
      <c r="E94" s="24">
        <v>0</v>
      </c>
    </row>
    <row r="95" spans="1:5" ht="31.5" hidden="1" customHeight="1" x14ac:dyDescent="0.25">
      <c r="A95" s="21" t="s">
        <v>24</v>
      </c>
      <c r="B95" s="21" t="s">
        <v>25</v>
      </c>
      <c r="C95" s="24">
        <f t="shared" ref="C95:E95" si="68">C96</f>
        <v>0</v>
      </c>
      <c r="D95" s="24">
        <f t="shared" si="68"/>
        <v>0</v>
      </c>
      <c r="E95" s="24">
        <f t="shared" si="68"/>
        <v>0</v>
      </c>
    </row>
    <row r="96" spans="1:5" ht="61.5" hidden="1" customHeight="1" x14ac:dyDescent="0.25">
      <c r="A96" s="23" t="s">
        <v>245</v>
      </c>
      <c r="B96" s="23" t="s">
        <v>246</v>
      </c>
      <c r="C96" s="24">
        <v>0</v>
      </c>
      <c r="D96" s="24">
        <v>0</v>
      </c>
      <c r="E96" s="24">
        <v>0</v>
      </c>
    </row>
    <row r="97" spans="1:5" ht="88.5" hidden="1" customHeight="1" x14ac:dyDescent="0.25">
      <c r="A97" s="23" t="s">
        <v>242</v>
      </c>
      <c r="B97" s="23" t="s">
        <v>244</v>
      </c>
      <c r="C97" s="24">
        <f>C98</f>
        <v>0</v>
      </c>
      <c r="D97" s="24">
        <f>D98</f>
        <v>0</v>
      </c>
      <c r="E97" s="24">
        <f>E98</f>
        <v>0</v>
      </c>
    </row>
    <row r="98" spans="1:5" ht="99.75" hidden="1" customHeight="1" x14ac:dyDescent="0.25">
      <c r="A98" s="23" t="s">
        <v>243</v>
      </c>
      <c r="B98" s="23" t="s">
        <v>244</v>
      </c>
      <c r="C98" s="24">
        <v>0</v>
      </c>
      <c r="D98" s="24">
        <v>0</v>
      </c>
      <c r="E98" s="24">
        <v>0</v>
      </c>
    </row>
    <row r="99" spans="1:5" ht="2.25" hidden="1" customHeight="1" x14ac:dyDescent="0.25">
      <c r="A99" s="23" t="s">
        <v>218</v>
      </c>
      <c r="B99" s="23" t="s">
        <v>219</v>
      </c>
      <c r="C99" s="24">
        <v>0</v>
      </c>
      <c r="D99" s="24"/>
      <c r="E99" s="24"/>
    </row>
    <row r="100" spans="1:5" ht="50.25" hidden="1" customHeight="1" x14ac:dyDescent="0.25">
      <c r="A100" s="30" t="s">
        <v>216</v>
      </c>
      <c r="B100" s="23" t="s">
        <v>217</v>
      </c>
      <c r="C100" s="24">
        <v>0</v>
      </c>
      <c r="D100" s="24"/>
      <c r="E100" s="24"/>
    </row>
    <row r="101" spans="1:5" ht="24.75" hidden="1" customHeight="1" x14ac:dyDescent="0.25">
      <c r="A101" s="30" t="s">
        <v>220</v>
      </c>
      <c r="B101" s="23" t="s">
        <v>217</v>
      </c>
      <c r="C101" s="24">
        <v>0</v>
      </c>
      <c r="D101" s="24"/>
      <c r="E101" s="24"/>
    </row>
    <row r="102" spans="1:5" ht="46.5" hidden="1" customHeight="1" x14ac:dyDescent="0.25">
      <c r="A102" s="30" t="s">
        <v>228</v>
      </c>
      <c r="B102" s="23" t="s">
        <v>229</v>
      </c>
      <c r="C102" s="24">
        <v>0</v>
      </c>
      <c r="D102" s="24"/>
      <c r="E102" s="24"/>
    </row>
    <row r="103" spans="1:5" ht="27.75" hidden="1" customHeight="1" x14ac:dyDescent="0.25">
      <c r="A103" s="30" t="s">
        <v>230</v>
      </c>
      <c r="B103" s="23" t="s">
        <v>231</v>
      </c>
      <c r="C103" s="24">
        <v>0</v>
      </c>
      <c r="D103" s="24"/>
      <c r="E103" s="24"/>
    </row>
    <row r="104" spans="1:5" ht="38.25" hidden="1" customHeight="1" x14ac:dyDescent="0.25">
      <c r="A104" s="30" t="s">
        <v>232</v>
      </c>
      <c r="B104" s="23" t="s">
        <v>231</v>
      </c>
      <c r="C104" s="24">
        <v>0</v>
      </c>
      <c r="D104" s="24"/>
      <c r="E104" s="24"/>
    </row>
    <row r="105" spans="1:5" ht="38.25" hidden="1" customHeight="1" x14ac:dyDescent="0.25">
      <c r="A105" s="30"/>
      <c r="B105" s="23"/>
      <c r="C105" s="24"/>
      <c r="D105" s="24"/>
      <c r="E105" s="24"/>
    </row>
    <row r="106" spans="1:5" ht="38.25" hidden="1" customHeight="1" x14ac:dyDescent="0.25">
      <c r="A106" s="30"/>
      <c r="B106" s="23"/>
      <c r="C106" s="24"/>
      <c r="D106" s="24"/>
      <c r="E106" s="24"/>
    </row>
    <row r="107" spans="1:5" ht="15.75" x14ac:dyDescent="0.25">
      <c r="A107" s="21" t="s">
        <v>26</v>
      </c>
      <c r="B107" s="21" t="s">
        <v>27</v>
      </c>
      <c r="C107" s="22">
        <f>C108+C156+C160</f>
        <v>99409196.629999995</v>
      </c>
      <c r="D107" s="22">
        <f>D108+D156+D160</f>
        <v>14378830</v>
      </c>
      <c r="E107" s="22">
        <f>E108+E156+E160</f>
        <v>14385161</v>
      </c>
    </row>
    <row r="108" spans="1:5" ht="47.25" x14ac:dyDescent="0.25">
      <c r="A108" s="21" t="s">
        <v>28</v>
      </c>
      <c r="B108" s="21" t="s">
        <v>29</v>
      </c>
      <c r="C108" s="22">
        <f>C109+C116+C141+C146</f>
        <v>101140413.14</v>
      </c>
      <c r="D108" s="24">
        <f>D109+D116+D141+D146</f>
        <v>14378830</v>
      </c>
      <c r="E108" s="24">
        <f>E109+E116+E141+E146</f>
        <v>14385161</v>
      </c>
    </row>
    <row r="109" spans="1:5" ht="35.25" customHeight="1" x14ac:dyDescent="0.25">
      <c r="A109" s="21" t="s">
        <v>69</v>
      </c>
      <c r="B109" s="21" t="s">
        <v>41</v>
      </c>
      <c r="C109" s="22">
        <f t="shared" ref="C109" si="69">SUM(C110+C113)</f>
        <v>26221440.66</v>
      </c>
      <c r="D109" s="22">
        <f t="shared" ref="D109:E109" si="70">SUM(D110+D113)</f>
        <v>13400400</v>
      </c>
      <c r="E109" s="22">
        <f t="shared" si="70"/>
        <v>13375000</v>
      </c>
    </row>
    <row r="110" spans="1:5" ht="45" customHeight="1" x14ac:dyDescent="0.25">
      <c r="A110" s="23" t="s">
        <v>189</v>
      </c>
      <c r="B110" s="23" t="s">
        <v>190</v>
      </c>
      <c r="C110" s="24">
        <f t="shared" ref="C110:E110" si="71">SUM(C111)</f>
        <v>17240800</v>
      </c>
      <c r="D110" s="24">
        <f t="shared" si="71"/>
        <v>13400400</v>
      </c>
      <c r="E110" s="24">
        <f t="shared" si="71"/>
        <v>13375000</v>
      </c>
    </row>
    <row r="111" spans="1:5" ht="57.75" customHeight="1" x14ac:dyDescent="0.25">
      <c r="A111" s="23" t="s">
        <v>184</v>
      </c>
      <c r="B111" s="23" t="s">
        <v>185</v>
      </c>
      <c r="C111" s="24">
        <f t="shared" ref="C111:E111" si="72">SUM(C112)</f>
        <v>17240800</v>
      </c>
      <c r="D111" s="24">
        <f t="shared" si="72"/>
        <v>13400400</v>
      </c>
      <c r="E111" s="24">
        <f t="shared" si="72"/>
        <v>13375000</v>
      </c>
    </row>
    <row r="112" spans="1:5" ht="66.75" customHeight="1" x14ac:dyDescent="0.25">
      <c r="A112" s="23" t="s">
        <v>63</v>
      </c>
      <c r="B112" s="23" t="s">
        <v>85</v>
      </c>
      <c r="C112" s="24">
        <v>17240800</v>
      </c>
      <c r="D112" s="24">
        <v>13400400</v>
      </c>
      <c r="E112" s="24">
        <v>13375000</v>
      </c>
    </row>
    <row r="113" spans="1:7" ht="57" customHeight="1" x14ac:dyDescent="0.25">
      <c r="A113" s="23" t="s">
        <v>186</v>
      </c>
      <c r="B113" s="23" t="s">
        <v>187</v>
      </c>
      <c r="C113" s="24">
        <f t="shared" ref="C113:E114" si="73">SUM(C114)</f>
        <v>8980640.6600000001</v>
      </c>
      <c r="D113" s="24">
        <f t="shared" si="73"/>
        <v>0</v>
      </c>
      <c r="E113" s="24">
        <f t="shared" si="73"/>
        <v>0</v>
      </c>
    </row>
    <row r="114" spans="1:7" ht="70.5" customHeight="1" x14ac:dyDescent="0.25">
      <c r="A114" s="23" t="s">
        <v>188</v>
      </c>
      <c r="B114" s="23" t="s">
        <v>48</v>
      </c>
      <c r="C114" s="24">
        <f t="shared" si="73"/>
        <v>8980640.6600000001</v>
      </c>
      <c r="D114" s="24">
        <f t="shared" si="73"/>
        <v>0</v>
      </c>
      <c r="E114" s="24">
        <f t="shared" si="73"/>
        <v>0</v>
      </c>
    </row>
    <row r="115" spans="1:7" ht="67.5" customHeight="1" x14ac:dyDescent="0.25">
      <c r="A115" s="23" t="s">
        <v>64</v>
      </c>
      <c r="B115" s="23" t="s">
        <v>48</v>
      </c>
      <c r="C115" s="24">
        <v>8980640.6600000001</v>
      </c>
      <c r="D115" s="24">
        <v>0</v>
      </c>
      <c r="E115" s="24">
        <v>0</v>
      </c>
    </row>
    <row r="116" spans="1:7" ht="51.75" customHeight="1" x14ac:dyDescent="0.25">
      <c r="A116" s="21" t="s">
        <v>65</v>
      </c>
      <c r="B116" s="21" t="s">
        <v>30</v>
      </c>
      <c r="C116" s="22">
        <f>C120+C123+C138+C129+C132+C135+C117</f>
        <v>72504449</v>
      </c>
      <c r="D116" s="22">
        <f t="shared" ref="D116:E116" si="74">D120+D123+D138+D129+D132</f>
        <v>73705</v>
      </c>
      <c r="E116" s="22">
        <f t="shared" si="74"/>
        <v>73821</v>
      </c>
      <c r="F116" s="2"/>
      <c r="G116" s="2"/>
    </row>
    <row r="117" spans="1:7" ht="99.75" customHeight="1" x14ac:dyDescent="0.25">
      <c r="A117" s="23" t="s">
        <v>254</v>
      </c>
      <c r="B117" s="23" t="s">
        <v>256</v>
      </c>
      <c r="C117" s="24">
        <f>C118</f>
        <v>19142706.559999999</v>
      </c>
      <c r="D117" s="22"/>
      <c r="E117" s="22"/>
      <c r="F117" s="2"/>
      <c r="G117" s="2"/>
    </row>
    <row r="118" spans="1:7" ht="110.25" customHeight="1" x14ac:dyDescent="0.25">
      <c r="A118" s="23" t="s">
        <v>255</v>
      </c>
      <c r="B118" s="23" t="s">
        <v>253</v>
      </c>
      <c r="C118" s="24">
        <f>C119</f>
        <v>19142706.559999999</v>
      </c>
      <c r="D118" s="22"/>
      <c r="E118" s="22"/>
      <c r="F118" s="2"/>
      <c r="G118" s="2"/>
    </row>
    <row r="119" spans="1:7" ht="106.5" customHeight="1" x14ac:dyDescent="0.25">
      <c r="A119" s="23" t="s">
        <v>252</v>
      </c>
      <c r="B119" s="23" t="s">
        <v>253</v>
      </c>
      <c r="C119" s="24">
        <v>19142706.559999999</v>
      </c>
      <c r="D119" s="24"/>
      <c r="E119" s="24"/>
    </row>
    <row r="120" spans="1:7" ht="123.75" hidden="1" customHeight="1" x14ac:dyDescent="0.25">
      <c r="A120" s="23" t="s">
        <v>191</v>
      </c>
      <c r="B120" s="23" t="s">
        <v>192</v>
      </c>
      <c r="C120" s="24">
        <f t="shared" ref="C120:E120" si="75">SUM(C121)</f>
        <v>0</v>
      </c>
      <c r="D120" s="24">
        <f t="shared" si="75"/>
        <v>0</v>
      </c>
      <c r="E120" s="24">
        <f t="shared" si="75"/>
        <v>0</v>
      </c>
    </row>
    <row r="121" spans="1:7" ht="138" hidden="1" customHeight="1" x14ac:dyDescent="0.25">
      <c r="A121" s="23" t="s">
        <v>193</v>
      </c>
      <c r="B121" s="23" t="s">
        <v>80</v>
      </c>
      <c r="C121" s="24">
        <f t="shared" ref="C121:E121" si="76">SUM(C122)</f>
        <v>0</v>
      </c>
      <c r="D121" s="24">
        <f t="shared" si="76"/>
        <v>0</v>
      </c>
      <c r="E121" s="24">
        <f t="shared" si="76"/>
        <v>0</v>
      </c>
    </row>
    <row r="122" spans="1:7" ht="134.25" hidden="1" customHeight="1" x14ac:dyDescent="0.25">
      <c r="A122" s="23" t="s">
        <v>79</v>
      </c>
      <c r="B122" s="31" t="s">
        <v>80</v>
      </c>
      <c r="C122" s="24"/>
      <c r="D122" s="24">
        <v>0</v>
      </c>
      <c r="E122" s="24">
        <v>0</v>
      </c>
    </row>
    <row r="123" spans="1:7" ht="114" hidden="1" customHeight="1" x14ac:dyDescent="0.25">
      <c r="A123" s="32" t="s">
        <v>194</v>
      </c>
      <c r="B123" s="23" t="s">
        <v>195</v>
      </c>
      <c r="C123" s="24">
        <f t="shared" ref="C123:E123" si="77">SUM(C124)</f>
        <v>0</v>
      </c>
      <c r="D123" s="24">
        <f t="shared" si="77"/>
        <v>0</v>
      </c>
      <c r="E123" s="24">
        <f t="shared" si="77"/>
        <v>0</v>
      </c>
    </row>
    <row r="124" spans="1:7" ht="137.25" hidden="1" customHeight="1" x14ac:dyDescent="0.25">
      <c r="A124" s="32" t="s">
        <v>196</v>
      </c>
      <c r="B124" s="23" t="s">
        <v>197</v>
      </c>
      <c r="C124" s="24">
        <f t="shared" ref="C124:E124" si="78">SUM(C125)</f>
        <v>0</v>
      </c>
      <c r="D124" s="24">
        <f t="shared" si="78"/>
        <v>0</v>
      </c>
      <c r="E124" s="24">
        <f t="shared" si="78"/>
        <v>0</v>
      </c>
    </row>
    <row r="125" spans="1:7" ht="145.5" hidden="1" customHeight="1" x14ac:dyDescent="0.25">
      <c r="A125" s="23" t="s">
        <v>78</v>
      </c>
      <c r="B125" s="33" t="s">
        <v>47</v>
      </c>
      <c r="C125" s="24">
        <v>0</v>
      </c>
      <c r="D125" s="24">
        <v>0</v>
      </c>
      <c r="E125" s="24">
        <v>0</v>
      </c>
    </row>
    <row r="126" spans="1:7" ht="150.75" hidden="1" customHeight="1" x14ac:dyDescent="0.25">
      <c r="A126" s="21" t="s">
        <v>49</v>
      </c>
      <c r="B126" s="21" t="s">
        <v>50</v>
      </c>
      <c r="C126" s="24"/>
      <c r="D126" s="24"/>
      <c r="E126" s="24"/>
    </row>
    <row r="127" spans="1:7" ht="121.5" hidden="1" customHeight="1" x14ac:dyDescent="0.25">
      <c r="A127" s="21" t="s">
        <v>45</v>
      </c>
      <c r="B127" s="21" t="s">
        <v>46</v>
      </c>
      <c r="C127" s="24"/>
      <c r="D127" s="24"/>
      <c r="E127" s="24"/>
    </row>
    <row r="128" spans="1:7" ht="69.75" hidden="1" customHeight="1" x14ac:dyDescent="0.25">
      <c r="A128" s="23" t="s">
        <v>59</v>
      </c>
      <c r="B128" s="23" t="s">
        <v>60</v>
      </c>
      <c r="C128" s="24"/>
      <c r="D128" s="24"/>
      <c r="E128" s="24"/>
    </row>
    <row r="129" spans="1:5" ht="77.25" hidden="1" customHeight="1" x14ac:dyDescent="0.25">
      <c r="A129" s="23" t="s">
        <v>262</v>
      </c>
      <c r="B129" s="23" t="s">
        <v>263</v>
      </c>
      <c r="C129" s="24">
        <f>C130</f>
        <v>0</v>
      </c>
      <c r="D129" s="24"/>
      <c r="E129" s="24"/>
    </row>
    <row r="130" spans="1:5" ht="78" hidden="1" customHeight="1" x14ac:dyDescent="0.25">
      <c r="A130" s="23" t="s">
        <v>259</v>
      </c>
      <c r="B130" s="23" t="s">
        <v>260</v>
      </c>
      <c r="C130" s="24">
        <f>C131</f>
        <v>0</v>
      </c>
      <c r="D130" s="24"/>
      <c r="E130" s="24"/>
    </row>
    <row r="131" spans="1:5" ht="75.75" hidden="1" customHeight="1" x14ac:dyDescent="0.25">
      <c r="A131" s="23" t="s">
        <v>261</v>
      </c>
      <c r="B131" s="23" t="s">
        <v>260</v>
      </c>
      <c r="C131" s="24"/>
      <c r="D131" s="24"/>
      <c r="E131" s="24"/>
    </row>
    <row r="132" spans="1:5" ht="39.75" customHeight="1" x14ac:dyDescent="0.25">
      <c r="A132" s="23" t="s">
        <v>251</v>
      </c>
      <c r="B132" s="31" t="s">
        <v>250</v>
      </c>
      <c r="C132" s="24">
        <f t="shared" ref="C132:E133" si="79">C133</f>
        <v>73705</v>
      </c>
      <c r="D132" s="24">
        <f t="shared" si="79"/>
        <v>73705</v>
      </c>
      <c r="E132" s="24">
        <f t="shared" si="79"/>
        <v>73821</v>
      </c>
    </row>
    <row r="133" spans="1:5" ht="39" customHeight="1" x14ac:dyDescent="0.25">
      <c r="A133" s="23" t="s">
        <v>247</v>
      </c>
      <c r="B133" s="31" t="s">
        <v>248</v>
      </c>
      <c r="C133" s="24">
        <f t="shared" si="79"/>
        <v>73705</v>
      </c>
      <c r="D133" s="24">
        <f t="shared" si="79"/>
        <v>73705</v>
      </c>
      <c r="E133" s="24">
        <f t="shared" si="79"/>
        <v>73821</v>
      </c>
    </row>
    <row r="134" spans="1:5" ht="38.25" customHeight="1" x14ac:dyDescent="0.25">
      <c r="A134" s="23" t="s">
        <v>249</v>
      </c>
      <c r="B134" s="31" t="s">
        <v>248</v>
      </c>
      <c r="C134" s="24">
        <v>73705</v>
      </c>
      <c r="D134" s="24">
        <v>73705</v>
      </c>
      <c r="E134" s="24">
        <v>73821</v>
      </c>
    </row>
    <row r="135" spans="1:5" ht="41.25" customHeight="1" x14ac:dyDescent="0.25">
      <c r="A135" s="23" t="s">
        <v>194</v>
      </c>
      <c r="B135" s="31" t="s">
        <v>195</v>
      </c>
      <c r="C135" s="24">
        <f>C136</f>
        <v>4848484.8499999996</v>
      </c>
      <c r="D135" s="24"/>
      <c r="E135" s="24"/>
    </row>
    <row r="136" spans="1:5" ht="59.25" customHeight="1" x14ac:dyDescent="0.25">
      <c r="A136" s="23" t="s">
        <v>196</v>
      </c>
      <c r="B136" s="31" t="s">
        <v>197</v>
      </c>
      <c r="C136" s="24">
        <f>C137</f>
        <v>4848484.8499999996</v>
      </c>
      <c r="D136" s="24"/>
      <c r="E136" s="24"/>
    </row>
    <row r="137" spans="1:5" ht="60.75" customHeight="1" x14ac:dyDescent="0.25">
      <c r="A137" s="23" t="s">
        <v>264</v>
      </c>
      <c r="B137" s="31" t="s">
        <v>197</v>
      </c>
      <c r="C137" s="24">
        <v>4848484.8499999996</v>
      </c>
      <c r="D137" s="24"/>
      <c r="E137" s="24"/>
    </row>
    <row r="138" spans="1:5" ht="32.25" customHeight="1" x14ac:dyDescent="0.25">
      <c r="A138" s="23" t="s">
        <v>83</v>
      </c>
      <c r="B138" s="23" t="s">
        <v>31</v>
      </c>
      <c r="C138" s="24">
        <f t="shared" ref="C138:E138" si="80">SUM(C139)</f>
        <v>48439552.590000004</v>
      </c>
      <c r="D138" s="24">
        <f t="shared" si="80"/>
        <v>0</v>
      </c>
      <c r="E138" s="24">
        <f t="shared" si="80"/>
        <v>0</v>
      </c>
    </row>
    <row r="139" spans="1:5" ht="51" customHeight="1" x14ac:dyDescent="0.25">
      <c r="A139" s="23" t="s">
        <v>198</v>
      </c>
      <c r="B139" s="23" t="s">
        <v>199</v>
      </c>
      <c r="C139" s="24">
        <f t="shared" ref="C139:E139" si="81">SUM(C140)</f>
        <v>48439552.590000004</v>
      </c>
      <c r="D139" s="24">
        <f t="shared" si="81"/>
        <v>0</v>
      </c>
      <c r="E139" s="24">
        <f t="shared" si="81"/>
        <v>0</v>
      </c>
    </row>
    <row r="140" spans="1:5" ht="40.5" customHeight="1" x14ac:dyDescent="0.25">
      <c r="A140" s="23" t="s">
        <v>67</v>
      </c>
      <c r="B140" s="23" t="s">
        <v>32</v>
      </c>
      <c r="C140" s="24">
        <f>1110661+7135231+36000000+4193660.59</f>
        <v>48439552.590000004</v>
      </c>
      <c r="D140" s="24">
        <v>0</v>
      </c>
      <c r="E140" s="24">
        <v>0</v>
      </c>
    </row>
    <row r="141" spans="1:5" ht="31.5" x14ac:dyDescent="0.25">
      <c r="A141" s="21" t="s">
        <v>66</v>
      </c>
      <c r="B141" s="21" t="s">
        <v>42</v>
      </c>
      <c r="C141" s="22">
        <f t="shared" ref="C141" si="82">SUM(C143)</f>
        <v>865900</v>
      </c>
      <c r="D141" s="22">
        <f t="shared" ref="D141:E141" si="83">SUM(D143)</f>
        <v>904725</v>
      </c>
      <c r="E141" s="22">
        <f t="shared" si="83"/>
        <v>936340</v>
      </c>
    </row>
    <row r="142" spans="1:5" ht="63" hidden="1" x14ac:dyDescent="0.25">
      <c r="A142" s="23" t="s">
        <v>38</v>
      </c>
      <c r="B142" s="34" t="s">
        <v>33</v>
      </c>
      <c r="C142" s="24"/>
      <c r="D142" s="24"/>
      <c r="E142" s="24"/>
    </row>
    <row r="143" spans="1:5" ht="82.5" customHeight="1" x14ac:dyDescent="0.25">
      <c r="A143" s="23" t="s">
        <v>200</v>
      </c>
      <c r="B143" s="34" t="s">
        <v>235</v>
      </c>
      <c r="C143" s="24">
        <f t="shared" ref="C143:E143" si="84">SUM(C144)</f>
        <v>865900</v>
      </c>
      <c r="D143" s="24">
        <f t="shared" si="84"/>
        <v>904725</v>
      </c>
      <c r="E143" s="24">
        <f t="shared" si="84"/>
        <v>936340</v>
      </c>
    </row>
    <row r="144" spans="1:5" ht="74.25" customHeight="1" x14ac:dyDescent="0.25">
      <c r="A144" s="23" t="s">
        <v>201</v>
      </c>
      <c r="B144" s="34" t="s">
        <v>234</v>
      </c>
      <c r="C144" s="24">
        <f>SUM(C145)</f>
        <v>865900</v>
      </c>
      <c r="D144" s="24">
        <f>SUM(D145)</f>
        <v>904725</v>
      </c>
      <c r="E144" s="24">
        <f>SUM(E145)</f>
        <v>936340</v>
      </c>
    </row>
    <row r="145" spans="1:5" ht="108.75" customHeight="1" x14ac:dyDescent="0.25">
      <c r="A145" s="23" t="s">
        <v>68</v>
      </c>
      <c r="B145" s="34" t="s">
        <v>234</v>
      </c>
      <c r="C145" s="24">
        <v>865900</v>
      </c>
      <c r="D145" s="24">
        <v>904725</v>
      </c>
      <c r="E145" s="24">
        <v>936340</v>
      </c>
    </row>
    <row r="146" spans="1:5" ht="40.5" customHeight="1" x14ac:dyDescent="0.25">
      <c r="A146" s="21" t="s">
        <v>92</v>
      </c>
      <c r="B146" s="35" t="s">
        <v>93</v>
      </c>
      <c r="C146" s="22">
        <f>C150</f>
        <v>1548623.48</v>
      </c>
      <c r="D146" s="22">
        <f t="shared" ref="D146:E146" si="85">SUM(D153)</f>
        <v>0</v>
      </c>
      <c r="E146" s="22">
        <f t="shared" si="85"/>
        <v>0</v>
      </c>
    </row>
    <row r="147" spans="1:5" ht="38.25" hidden="1" customHeight="1" x14ac:dyDescent="0.25">
      <c r="A147" s="23" t="s">
        <v>209</v>
      </c>
      <c r="B147" s="34" t="s">
        <v>210</v>
      </c>
      <c r="C147" s="24">
        <f t="shared" ref="C147:E147" si="86">SUM(C148)</f>
        <v>0</v>
      </c>
      <c r="D147" s="24">
        <f t="shared" si="86"/>
        <v>0</v>
      </c>
      <c r="E147" s="24">
        <f t="shared" si="86"/>
        <v>0</v>
      </c>
    </row>
    <row r="148" spans="1:5" ht="120" hidden="1" customHeight="1" x14ac:dyDescent="0.25">
      <c r="A148" s="23" t="s">
        <v>206</v>
      </c>
      <c r="B148" s="34" t="s">
        <v>207</v>
      </c>
      <c r="C148" s="24">
        <f t="shared" ref="C148:E148" si="87">SUM(C149)</f>
        <v>0</v>
      </c>
      <c r="D148" s="24">
        <f t="shared" si="87"/>
        <v>0</v>
      </c>
      <c r="E148" s="24">
        <f t="shared" si="87"/>
        <v>0</v>
      </c>
    </row>
    <row r="149" spans="1:5" ht="79.5" hidden="1" customHeight="1" x14ac:dyDescent="0.25">
      <c r="A149" s="23" t="s">
        <v>208</v>
      </c>
      <c r="B149" s="34" t="s">
        <v>207</v>
      </c>
      <c r="C149" s="24">
        <v>0</v>
      </c>
      <c r="D149" s="24">
        <v>0</v>
      </c>
      <c r="E149" s="24">
        <v>0</v>
      </c>
    </row>
    <row r="150" spans="1:5" ht="89.25" customHeight="1" x14ac:dyDescent="0.25">
      <c r="A150" s="23" t="s">
        <v>269</v>
      </c>
      <c r="B150" s="34" t="s">
        <v>270</v>
      </c>
      <c r="C150" s="24">
        <f>C151</f>
        <v>1548623.48</v>
      </c>
      <c r="D150" s="24"/>
      <c r="E150" s="24"/>
    </row>
    <row r="151" spans="1:5" ht="105" customHeight="1" x14ac:dyDescent="0.25">
      <c r="A151" s="23" t="s">
        <v>266</v>
      </c>
      <c r="B151" s="34" t="s">
        <v>267</v>
      </c>
      <c r="C151" s="24">
        <f>C152</f>
        <v>1548623.48</v>
      </c>
      <c r="D151" s="24"/>
      <c r="E151" s="24"/>
    </row>
    <row r="152" spans="1:5" ht="110.25" customHeight="1" x14ac:dyDescent="0.25">
      <c r="A152" s="23" t="s">
        <v>268</v>
      </c>
      <c r="B152" s="34" t="s">
        <v>267</v>
      </c>
      <c r="C152" s="24">
        <v>1548623.48</v>
      </c>
      <c r="D152" s="24"/>
      <c r="E152" s="24"/>
    </row>
    <row r="153" spans="1:5" ht="39" hidden="1" customHeight="1" x14ac:dyDescent="0.25">
      <c r="A153" s="23" t="s">
        <v>94</v>
      </c>
      <c r="B153" s="34" t="s">
        <v>95</v>
      </c>
      <c r="C153" s="24">
        <f t="shared" ref="C153:E153" si="88">SUM(C154)</f>
        <v>0</v>
      </c>
      <c r="D153" s="24">
        <f t="shared" si="88"/>
        <v>0</v>
      </c>
      <c r="E153" s="24">
        <f t="shared" si="88"/>
        <v>0</v>
      </c>
    </row>
    <row r="154" spans="1:5" ht="122.25" hidden="1" customHeight="1" x14ac:dyDescent="0.25">
      <c r="A154" s="23" t="s">
        <v>96</v>
      </c>
      <c r="B154" s="34" t="s">
        <v>97</v>
      </c>
      <c r="C154" s="24">
        <f t="shared" ref="C154:E154" si="89">SUM(C155)</f>
        <v>0</v>
      </c>
      <c r="D154" s="24">
        <f t="shared" si="89"/>
        <v>0</v>
      </c>
      <c r="E154" s="24">
        <f t="shared" si="89"/>
        <v>0</v>
      </c>
    </row>
    <row r="155" spans="1:5" ht="132" hidden="1" customHeight="1" x14ac:dyDescent="0.25">
      <c r="A155" s="23" t="s">
        <v>98</v>
      </c>
      <c r="B155" s="34" t="s">
        <v>97</v>
      </c>
      <c r="C155" s="24">
        <v>0</v>
      </c>
      <c r="D155" s="24">
        <v>0</v>
      </c>
      <c r="E155" s="24">
        <v>0</v>
      </c>
    </row>
    <row r="156" spans="1:5" ht="18" hidden="1" customHeight="1" x14ac:dyDescent="0.25">
      <c r="A156" s="23" t="s">
        <v>100</v>
      </c>
      <c r="B156" s="35" t="s">
        <v>99</v>
      </c>
      <c r="C156" s="22">
        <f>SUM(C157)</f>
        <v>0</v>
      </c>
      <c r="D156" s="22">
        <f>SUM(D157)</f>
        <v>0</v>
      </c>
      <c r="E156" s="22">
        <f>SUM(E157)</f>
        <v>0</v>
      </c>
    </row>
    <row r="157" spans="1:5" ht="86.25" hidden="1" customHeight="1" x14ac:dyDescent="0.25">
      <c r="A157" s="23" t="s">
        <v>101</v>
      </c>
      <c r="B157" s="34" t="s">
        <v>102</v>
      </c>
      <c r="C157" s="24">
        <f t="shared" ref="C157:E157" si="90">SUM(C158)</f>
        <v>0</v>
      </c>
      <c r="D157" s="24">
        <f t="shared" si="90"/>
        <v>0</v>
      </c>
      <c r="E157" s="24">
        <f t="shared" si="90"/>
        <v>0</v>
      </c>
    </row>
    <row r="158" spans="1:5" ht="91.5" hidden="1" customHeight="1" x14ac:dyDescent="0.25">
      <c r="A158" s="23" t="s">
        <v>103</v>
      </c>
      <c r="B158" s="34" t="s">
        <v>102</v>
      </c>
      <c r="C158" s="24">
        <f t="shared" ref="C158:E158" si="91">SUM(C159)</f>
        <v>0</v>
      </c>
      <c r="D158" s="24">
        <f t="shared" si="91"/>
        <v>0</v>
      </c>
      <c r="E158" s="24">
        <f t="shared" si="91"/>
        <v>0</v>
      </c>
    </row>
    <row r="159" spans="1:5" ht="61.5" hidden="1" customHeight="1" x14ac:dyDescent="0.25">
      <c r="A159" s="23" t="s">
        <v>104</v>
      </c>
      <c r="B159" s="34" t="s">
        <v>102</v>
      </c>
      <c r="C159" s="24">
        <v>0</v>
      </c>
      <c r="D159" s="24">
        <v>0</v>
      </c>
      <c r="E159" s="24">
        <v>0</v>
      </c>
    </row>
    <row r="160" spans="1:5" ht="99.75" customHeight="1" x14ac:dyDescent="0.25">
      <c r="A160" s="21" t="s">
        <v>57</v>
      </c>
      <c r="B160" s="35" t="s">
        <v>56</v>
      </c>
      <c r="C160" s="24">
        <f t="shared" ref="C160:E160" si="92">SUM(C161)</f>
        <v>-1731216.51</v>
      </c>
      <c r="D160" s="24">
        <f t="shared" si="92"/>
        <v>0</v>
      </c>
      <c r="E160" s="24">
        <f t="shared" si="92"/>
        <v>0</v>
      </c>
    </row>
    <row r="161" spans="1:5" ht="80.25" customHeight="1" x14ac:dyDescent="0.25">
      <c r="A161" s="23" t="s">
        <v>202</v>
      </c>
      <c r="B161" s="34" t="s">
        <v>58</v>
      </c>
      <c r="C161" s="24">
        <f t="shared" ref="C161:E161" si="93">SUM(C162)</f>
        <v>-1731216.51</v>
      </c>
      <c r="D161" s="24">
        <f t="shared" si="93"/>
        <v>0</v>
      </c>
      <c r="E161" s="24">
        <f t="shared" si="93"/>
        <v>0</v>
      </c>
    </row>
    <row r="162" spans="1:5" ht="63" customHeight="1" x14ac:dyDescent="0.25">
      <c r="A162" s="23" t="s">
        <v>84</v>
      </c>
      <c r="B162" s="34" t="s">
        <v>58</v>
      </c>
      <c r="C162" s="24">
        <v>-1731216.51</v>
      </c>
      <c r="D162" s="24">
        <v>0</v>
      </c>
      <c r="E162" s="24">
        <v>0</v>
      </c>
    </row>
    <row r="163" spans="1:5" ht="24" customHeight="1" x14ac:dyDescent="0.25">
      <c r="A163" s="21" t="s">
        <v>34</v>
      </c>
      <c r="B163" s="21"/>
      <c r="C163" s="22">
        <f>SUM(C6+C107)</f>
        <v>207504156.63</v>
      </c>
      <c r="D163" s="22">
        <f>SUM(D6+D107)</f>
        <v>125418660</v>
      </c>
      <c r="E163" s="22">
        <f>SUM(E6+E107)</f>
        <v>135678871</v>
      </c>
    </row>
  </sheetData>
  <mergeCells count="4">
    <mergeCell ref="A2:E2"/>
    <mergeCell ref="C4:E4"/>
    <mergeCell ref="C1:E1"/>
    <mergeCell ref="A3:E3"/>
  </mergeCells>
  <pageMargins left="0.19685039370078741" right="0.1968503937007874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2023-04-25T06:15:57Z</dcterms:modified>
</cp:coreProperties>
</file>