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1CE811E4-B165-4063-B80B-1A7081BC615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екабрь" sheetId="67" r:id="rId1"/>
  </sheets>
  <definedNames>
    <definedName name="_xlnm.Print_Area" localSheetId="0">Декабрь!$A$1:$E$36</definedName>
  </definedNames>
  <calcPr calcId="191029"/>
</workbook>
</file>

<file path=xl/calcChain.xml><?xml version="1.0" encoding="utf-8"?>
<calcChain xmlns="http://schemas.openxmlformats.org/spreadsheetml/2006/main">
  <c r="C21" i="67" l="1"/>
  <c r="C7" i="67"/>
  <c r="C26" i="67"/>
  <c r="C25" i="67"/>
  <c r="C33" i="67"/>
  <c r="C30" i="67"/>
  <c r="C23" i="67"/>
  <c r="C10" i="67"/>
  <c r="C9" i="67"/>
  <c r="C19" i="67"/>
  <c r="C13" i="67"/>
  <c r="D25" i="67"/>
  <c r="D17" i="67"/>
  <c r="C20" i="67"/>
  <c r="C17" i="67"/>
  <c r="E34" i="67" l="1"/>
  <c r="D34" i="67"/>
  <c r="C34" i="67"/>
  <c r="E32" i="67"/>
  <c r="D32" i="67"/>
  <c r="C32" i="67"/>
  <c r="E29" i="67"/>
  <c r="D29" i="67"/>
  <c r="C29" i="67"/>
  <c r="C28" i="67"/>
  <c r="E27" i="67"/>
  <c r="D27" i="67"/>
  <c r="C27" i="67"/>
  <c r="C24" i="67"/>
  <c r="E24" i="67"/>
  <c r="D24" i="67"/>
  <c r="C22" i="67"/>
  <c r="E22" i="67"/>
  <c r="D22" i="67"/>
  <c r="C18" i="67"/>
  <c r="E18" i="67"/>
  <c r="D18" i="67"/>
  <c r="E17" i="67"/>
  <c r="C14" i="67"/>
  <c r="E14" i="67"/>
  <c r="D14" i="67"/>
  <c r="D13" i="67"/>
  <c r="D12" i="67" s="1"/>
  <c r="E12" i="67"/>
  <c r="C12" i="67"/>
  <c r="C11" i="67"/>
  <c r="E10" i="67"/>
  <c r="D10" i="67"/>
  <c r="D9" i="67"/>
  <c r="E6" i="67"/>
  <c r="E36" i="67" s="1"/>
  <c r="D6" i="67"/>
  <c r="C6" i="67"/>
  <c r="D36" i="67" l="1"/>
  <c r="C36" i="67"/>
</calcChain>
</file>

<file path=xl/sharedStrings.xml><?xml version="1.0" encoding="utf-8"?>
<sst xmlns="http://schemas.openxmlformats.org/spreadsheetml/2006/main" count="68" uniqueCount="68">
  <si>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</si>
  <si>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</si>
  <si>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</si>
  <si>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</si>
  <si>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</si>
  <si>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</si>
  <si>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</si>
  <si>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</si>
  <si>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</si>
  <si>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</si>
  <si>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</si>
  <si>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</si>
  <si>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</si>
  <si>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</si>
  <si>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</si>
  <si>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</si>
  <si>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</si>
  <si>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</si>
  <si>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</si>
  <si>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</si>
  <si>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</si>
  <si>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</si>
  <si>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</si>
  <si>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</si>
  <si>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</si>
  <si>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</si>
  <si>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</si>
  <si>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</si>
  <si>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</si>
  <si>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</si>
  <si>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</si>
  <si>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</si>
  <si>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</si>
  <si>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</si>
  <si>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</si>
  <si>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</si>
  <si>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</si>
  <si>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</si>
  <si>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</si>
  <si>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</si>
  <si>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</si>
  <si>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</si>
  <si>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</si>
  <si>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</si>
  <si>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</si>
  <si>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</si>
  <si>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</si>
  <si>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</si>
  <si>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</si>
  <si>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</si>
  <si>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</si>
  <si>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</si>
  <si>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</si>
  <si>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</si>
  <si>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</si>
  <si>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</si>
  <si>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</si>
  <si>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</si>
  <si>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</si>
  <si>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</si>
  <si>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</si>
  <si>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</si>
  <si>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</si>
  <si>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0406</t>
  </si>
  <si>
    <t>Водное хозяйство</t>
  </si>
  <si>
    <t>1102</t>
  </si>
  <si>
    <t>Массовый спорт</t>
  </si>
  <si>
    <t>(в редакции решения Совета от 18.12.2024 № 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</si>
</sst>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8696C-CDA7-4580-BC9C-EA24A6BCF251}">
  <sheetPr>
    <tabColor theme="6" tint="-0.249977111117893"/>
    <pageSetUpPr fitToPage="1"/>
  </sheetPr>
  <dimension ref="A1:E41"/>
  <sheetViews>
    <sheetView tabSelected="1" view="pageBreakPreview" zoomScaleNormal="100" zoomScaleSheetLayoutView="100" workbookViewId="0">
      <selection activeCell="B1" sqref="B1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62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24" customHeight="1" x14ac:dyDescent="0.25">
      <c r="A3" s="9" t="s">
        <v>67</v>
      </c>
      <c r="B3" s="10"/>
      <c r="C3" s="10"/>
      <c r="D3" s="10"/>
      <c r="E3" s="10"/>
    </row>
    <row r="4" spans="1:5" ht="19.5" customHeight="1" x14ac:dyDescent="0.25">
      <c r="A4" s="11"/>
      <c r="B4" s="12"/>
      <c r="C4" s="12"/>
      <c r="D4" s="13" t="s">
        <v>51</v>
      </c>
      <c r="E4" s="13"/>
    </row>
    <row r="5" spans="1:5" ht="31.5" x14ac:dyDescent="0.25">
      <c r="A5" s="14" t="s">
        <v>50</v>
      </c>
      <c r="B5" s="15" t="s">
        <v>1</v>
      </c>
      <c r="C5" s="14" t="s">
        <v>56</v>
      </c>
      <c r="D5" s="16" t="s">
        <v>59</v>
      </c>
      <c r="E5" s="16" t="s">
        <v>61</v>
      </c>
    </row>
    <row r="6" spans="1:5" ht="18.75" customHeight="1" x14ac:dyDescent="0.25">
      <c r="A6" s="17" t="s">
        <v>2</v>
      </c>
      <c r="B6" s="18" t="s">
        <v>3</v>
      </c>
      <c r="C6" s="19">
        <f>SUM(C7:C9)</f>
        <v>39974338.49000001</v>
      </c>
      <c r="D6" s="19">
        <f t="shared" ref="D6:E6" si="0">SUM(D7:D9)</f>
        <v>34326284.120000005</v>
      </c>
      <c r="E6" s="19">
        <f t="shared" si="0"/>
        <v>36871101.709999993</v>
      </c>
    </row>
    <row r="7" spans="1:5" ht="48.75" customHeight="1" x14ac:dyDescent="0.25">
      <c r="A7" s="20" t="s">
        <v>0</v>
      </c>
      <c r="B7" s="21" t="s">
        <v>52</v>
      </c>
      <c r="C7" s="22">
        <f>951310.09-7257.6-90727+73744.98+330.08</f>
        <v>927400.54999999993</v>
      </c>
      <c r="D7" s="22">
        <v>911917.09</v>
      </c>
      <c r="E7" s="22">
        <v>911917.09</v>
      </c>
    </row>
    <row r="8" spans="1:5" ht="15.75" x14ac:dyDescent="0.25">
      <c r="A8" s="20" t="s">
        <v>4</v>
      </c>
      <c r="B8" s="21" t="s">
        <v>5</v>
      </c>
      <c r="C8" s="22">
        <v>500000</v>
      </c>
      <c r="D8" s="22">
        <v>500000</v>
      </c>
      <c r="E8" s="22">
        <v>500000</v>
      </c>
    </row>
    <row r="9" spans="1:5" ht="19.5" customHeight="1" x14ac:dyDescent="0.25">
      <c r="A9" s="20" t="s">
        <v>6</v>
      </c>
      <c r="B9" s="21" t="s">
        <v>7</v>
      </c>
      <c r="C9" s="22">
        <f>49933973.38-16432773.4+1+6067907+4242332.6+427446+129088.69-17091.3-300000+90727-100000+35000+172800+5000+10000-456986.03+37355+285535.25-2391224.74-4127796+384145.1-415351.68+415896.35+51552.13-13000-391650.66+1515388.93-328394-60000-120000-20000-82942.68</f>
        <v>38546937.940000013</v>
      </c>
      <c r="D9" s="23">
        <f>32161181.78+1-307588+1060772.25</f>
        <v>32914367.030000001</v>
      </c>
      <c r="E9" s="23">
        <v>35459184.619999997</v>
      </c>
    </row>
    <row r="10" spans="1:5" ht="19.5" customHeight="1" x14ac:dyDescent="0.25">
      <c r="A10" s="17" t="s">
        <v>44</v>
      </c>
      <c r="B10" s="18" t="s">
        <v>49</v>
      </c>
      <c r="C10" s="19">
        <f>SUM(C11)</f>
        <v>1038630</v>
      </c>
      <c r="D10" s="19">
        <f t="shared" ref="D10:E10" si="1">SUM(D11)</f>
        <v>1140830</v>
      </c>
      <c r="E10" s="19">
        <f t="shared" si="1"/>
        <v>1246140</v>
      </c>
    </row>
    <row r="11" spans="1:5" ht="19.5" customHeight="1" x14ac:dyDescent="0.25">
      <c r="A11" s="20" t="s">
        <v>45</v>
      </c>
      <c r="B11" s="21" t="s">
        <v>48</v>
      </c>
      <c r="C11" s="22">
        <f>1037250+1380</f>
        <v>1038630</v>
      </c>
      <c r="D11" s="22">
        <v>1140830</v>
      </c>
      <c r="E11" s="22">
        <v>1246140</v>
      </c>
    </row>
    <row r="12" spans="1:5" ht="30.75" customHeight="1" x14ac:dyDescent="0.25">
      <c r="A12" s="17" t="s">
        <v>29</v>
      </c>
      <c r="B12" s="18" t="s">
        <v>30</v>
      </c>
      <c r="C12" s="19">
        <f>SUM(C13)</f>
        <v>3727219.72</v>
      </c>
      <c r="D12" s="19">
        <f t="shared" ref="D12:E12" si="2">SUM(D13)</f>
        <v>3648222.86</v>
      </c>
      <c r="E12" s="19">
        <f t="shared" si="2"/>
        <v>3340634.86</v>
      </c>
    </row>
    <row r="13" spans="1:5" ht="15.75" x14ac:dyDescent="0.25">
      <c r="A13" s="20" t="s">
        <v>31</v>
      </c>
      <c r="B13" s="21" t="s">
        <v>54</v>
      </c>
      <c r="C13" s="22">
        <f>3582692.86+17091.3+284051.62-37355+70871.47-544.67-2242.24-10186.77-60000-71030-39095.59-1934-5099.26</f>
        <v>3727219.72</v>
      </c>
      <c r="D13" s="23">
        <f>3340634.86+307588</f>
        <v>3648222.86</v>
      </c>
      <c r="E13" s="23">
        <v>3340634.86</v>
      </c>
    </row>
    <row r="14" spans="1:5" ht="15.75" x14ac:dyDescent="0.25">
      <c r="A14" s="17" t="s">
        <v>8</v>
      </c>
      <c r="B14" s="18" t="s">
        <v>9</v>
      </c>
      <c r="C14" s="19">
        <f>SUM(C15:C17)</f>
        <v>54870102.339999996</v>
      </c>
      <c r="D14" s="19">
        <f>SUM(D15:D17)</f>
        <v>55260368.329999998</v>
      </c>
      <c r="E14" s="19">
        <f>SUM(E15:E17)</f>
        <v>54231285.949999996</v>
      </c>
    </row>
    <row r="15" spans="1:5" ht="15.75" x14ac:dyDescent="0.25">
      <c r="A15" s="20" t="s">
        <v>10</v>
      </c>
      <c r="B15" s="21" t="s">
        <v>11</v>
      </c>
      <c r="C15" s="22">
        <v>84800</v>
      </c>
      <c r="D15" s="22">
        <v>84800</v>
      </c>
      <c r="E15" s="22">
        <v>84800</v>
      </c>
    </row>
    <row r="16" spans="1:5" ht="15.75" x14ac:dyDescent="0.25">
      <c r="A16" s="20" t="s">
        <v>63</v>
      </c>
      <c r="B16" s="21" t="s">
        <v>64</v>
      </c>
      <c r="C16" s="22">
        <v>322339.59999999998</v>
      </c>
      <c r="D16" s="22">
        <v>0</v>
      </c>
      <c r="E16" s="22">
        <v>0</v>
      </c>
    </row>
    <row r="17" spans="1:5" ht="15.75" x14ac:dyDescent="0.25">
      <c r="A17" s="20" t="s">
        <v>23</v>
      </c>
      <c r="B17" s="21" t="s">
        <v>24</v>
      </c>
      <c r="C17" s="22">
        <f>41862098.15-1+433170-1595016.53+1595016.53+1924111.2-707872.14+398490.83+36009.17+93878.4-181123.99-52272-166365.6+73190.4+4127796-303909-36502.32+445000+20000+59574-1285965.15-50000+2548645.86+594573.4-31287.5-316851.21+266851.21-41210.56+56175+3932388.96+178990.65-3377.51+598594.8+152332.46+50024.7-58713-128125.07-356.4-25000</f>
        <v>54462962.739999995</v>
      </c>
      <c r="D17" s="23">
        <f>38647665.59-1+395700+21492975.99-1060772.25-4300000</f>
        <v>55175568.329999998</v>
      </c>
      <c r="E17" s="23">
        <f>38402721.94+441190+15302574.01</f>
        <v>54146485.949999996</v>
      </c>
    </row>
    <row r="18" spans="1:5" ht="15.75" x14ac:dyDescent="0.25">
      <c r="A18" s="17" t="s">
        <v>12</v>
      </c>
      <c r="B18" s="24" t="s">
        <v>27</v>
      </c>
      <c r="C18" s="19">
        <f>SUM(C19:C21)</f>
        <v>104802817.41999999</v>
      </c>
      <c r="D18" s="19">
        <f>SUM(D19:D21)</f>
        <v>27839217.82</v>
      </c>
      <c r="E18" s="19">
        <f>SUM(E19:E21)</f>
        <v>27839217.82</v>
      </c>
    </row>
    <row r="19" spans="1:5" ht="15.75" x14ac:dyDescent="0.25">
      <c r="A19" s="20" t="s">
        <v>32</v>
      </c>
      <c r="B19" s="25" t="s">
        <v>33</v>
      </c>
      <c r="C19" s="22">
        <f>4010000+300000+46586.2+100000+483633.6+125622.6+2750816.79+118998.08+1280001.54-15000+302961-149265.2+163149.53+41210.56+59700-175883.51</f>
        <v>9442531.1899999995</v>
      </c>
      <c r="D19" s="22">
        <v>1500000</v>
      </c>
      <c r="E19" s="22">
        <v>1500000</v>
      </c>
    </row>
    <row r="20" spans="1:5" ht="15.75" x14ac:dyDescent="0.25">
      <c r="A20" s="20" t="s">
        <v>13</v>
      </c>
      <c r="B20" s="25" t="s">
        <v>28</v>
      </c>
      <c r="C20" s="22">
        <f>3795318.75-234500-200000+2889473.68+54900000+157293.62+1695218.33-137250+25000</f>
        <v>62890554.379999995</v>
      </c>
      <c r="D20" s="23">
        <v>3795318.75</v>
      </c>
      <c r="E20" s="23">
        <v>3795318.75</v>
      </c>
    </row>
    <row r="21" spans="1:5" ht="16.5" customHeight="1" x14ac:dyDescent="0.25">
      <c r="A21" s="20" t="s">
        <v>35</v>
      </c>
      <c r="B21" s="21" t="s">
        <v>34</v>
      </c>
      <c r="C21" s="22">
        <f>22728611.13+4000000+998506.27+1595016.53+18098.65+4912490.15+707872.14+252471+35898+997843.86-483633.6+150000+55501.39+52272+40000-230484.02+166365.6-5239.3-1250410.2+5239.3+36502.32+15000-46505.06-884.33-944689.11-83156.6+250336.8+31287.5+50000-1571563.93+3377.51-152332.46-50024.7+58713+128125.07-148.6-684-15.98-24.48</f>
        <v>32469731.849999987</v>
      </c>
      <c r="D21" s="22">
        <v>22543899.07</v>
      </c>
      <c r="E21" s="22">
        <v>22543899.07</v>
      </c>
    </row>
    <row r="22" spans="1:5" ht="15.75" x14ac:dyDescent="0.25">
      <c r="A22" s="17" t="s">
        <v>14</v>
      </c>
      <c r="B22" s="18" t="s">
        <v>15</v>
      </c>
      <c r="C22" s="19">
        <f>SUM(C23:C23)</f>
        <v>385531.59</v>
      </c>
      <c r="D22" s="19">
        <f t="shared" ref="D22:E22" si="3">SUM(D23:D23)</f>
        <v>378000</v>
      </c>
      <c r="E22" s="19">
        <f t="shared" si="3"/>
        <v>378000</v>
      </c>
    </row>
    <row r="23" spans="1:5" ht="15.75" x14ac:dyDescent="0.25">
      <c r="A23" s="20" t="s">
        <v>16</v>
      </c>
      <c r="B23" s="21" t="s">
        <v>53</v>
      </c>
      <c r="C23" s="22">
        <f>378000+10000-2256.16-212.25</f>
        <v>385531.59</v>
      </c>
      <c r="D23" s="22">
        <v>378000</v>
      </c>
      <c r="E23" s="22">
        <v>378000</v>
      </c>
    </row>
    <row r="24" spans="1:5" ht="15.75" x14ac:dyDescent="0.25">
      <c r="A24" s="17" t="s">
        <v>36</v>
      </c>
      <c r="B24" s="18" t="s">
        <v>38</v>
      </c>
      <c r="C24" s="19">
        <f>C25+C26</f>
        <v>49661495.940000005</v>
      </c>
      <c r="D24" s="19">
        <f t="shared" ref="D24:E24" si="4">D25+D26</f>
        <v>36402065.920000002</v>
      </c>
      <c r="E24" s="19">
        <f t="shared" si="4"/>
        <v>34977310.219999999</v>
      </c>
    </row>
    <row r="25" spans="1:5" ht="15.75" x14ac:dyDescent="0.25">
      <c r="A25" s="20" t="s">
        <v>37</v>
      </c>
      <c r="B25" s="21" t="s">
        <v>39</v>
      </c>
      <c r="C25" s="22">
        <f>38607201.42+679312.6+596235.37+941+449977.6+528986.03+1333338.55+135721.93+31316.24+10287.27+5400+40196.82+79493.46+173.76-12202.16+130+3798.93+8273.23+15243.46</f>
        <v>42513825.510000005</v>
      </c>
      <c r="D25" s="23">
        <f>24907444.72+4300000</f>
        <v>29207444.719999999</v>
      </c>
      <c r="E25" s="23">
        <v>27782689.02</v>
      </c>
    </row>
    <row r="26" spans="1:5" ht="15.75" x14ac:dyDescent="0.25">
      <c r="A26" s="20" t="s">
        <v>40</v>
      </c>
      <c r="B26" s="21" t="s">
        <v>41</v>
      </c>
      <c r="C26" s="22">
        <f>7068817.76-2548.54-28632.89+50000+90990.6+27479.16-10000-37000-12485.66+1050</f>
        <v>7147670.4299999997</v>
      </c>
      <c r="D26" s="22">
        <v>7194621.2000000002</v>
      </c>
      <c r="E26" s="22">
        <v>7194621.2000000002</v>
      </c>
    </row>
    <row r="27" spans="1:5" ht="15.75" x14ac:dyDescent="0.25">
      <c r="A27" s="17">
        <v>1000</v>
      </c>
      <c r="B27" s="18" t="s">
        <v>17</v>
      </c>
      <c r="C27" s="19">
        <f>SUM(C28:C28)</f>
        <v>102019.43000000001</v>
      </c>
      <c r="D27" s="19">
        <f>SUM(D28:D28)</f>
        <v>73964.91</v>
      </c>
      <c r="E27" s="19">
        <f>SUM(E28:E28)</f>
        <v>73964.91</v>
      </c>
    </row>
    <row r="28" spans="1:5" ht="15.75" x14ac:dyDescent="0.25">
      <c r="A28" s="20">
        <v>1001</v>
      </c>
      <c r="B28" s="21" t="s">
        <v>18</v>
      </c>
      <c r="C28" s="22">
        <f>73964.91+28054.52</f>
        <v>102019.43000000001</v>
      </c>
      <c r="D28" s="22">
        <v>73964.91</v>
      </c>
      <c r="E28" s="22">
        <v>73964.91</v>
      </c>
    </row>
    <row r="29" spans="1:5" ht="15.75" x14ac:dyDescent="0.25">
      <c r="A29" s="20" t="s">
        <v>42</v>
      </c>
      <c r="B29" s="18" t="s">
        <v>46</v>
      </c>
      <c r="C29" s="19">
        <f>C30+C31</f>
        <v>12080032.17</v>
      </c>
      <c r="D29" s="19">
        <f t="shared" ref="D29:E29" si="5">D30+D31</f>
        <v>10499709.789999999</v>
      </c>
      <c r="E29" s="19">
        <f t="shared" si="5"/>
        <v>10499709.789999999</v>
      </c>
    </row>
    <row r="30" spans="1:5" ht="15.75" x14ac:dyDescent="0.25">
      <c r="A30" s="20" t="s">
        <v>43</v>
      </c>
      <c r="B30" s="21" t="s">
        <v>47</v>
      </c>
      <c r="C30" s="22">
        <f>10499709.79+112052.77+922164.26+59229.3+65048+53200-940.66+212.25</f>
        <v>11710675.709999999</v>
      </c>
      <c r="D30" s="22">
        <v>10499709.789999999</v>
      </c>
      <c r="E30" s="22">
        <v>10499709.789999999</v>
      </c>
    </row>
    <row r="31" spans="1:5" ht="15.75" x14ac:dyDescent="0.25">
      <c r="A31" s="20" t="s">
        <v>65</v>
      </c>
      <c r="B31" s="21" t="s">
        <v>66</v>
      </c>
      <c r="C31" s="22">
        <v>369356.46</v>
      </c>
      <c r="D31" s="22">
        <v>0</v>
      </c>
      <c r="E31" s="22">
        <v>0</v>
      </c>
    </row>
    <row r="32" spans="1:5" ht="15.75" x14ac:dyDescent="0.25">
      <c r="A32" s="17" t="s">
        <v>19</v>
      </c>
      <c r="B32" s="18" t="s">
        <v>20</v>
      </c>
      <c r="C32" s="19">
        <f>SUM(C33)</f>
        <v>1943552.9000000001</v>
      </c>
      <c r="D32" s="19">
        <f t="shared" ref="D32:E32" si="6">SUM(D33)</f>
        <v>1531737.69</v>
      </c>
      <c r="E32" s="19">
        <f t="shared" si="6"/>
        <v>1531737.69</v>
      </c>
    </row>
    <row r="33" spans="1:5" ht="18" customHeight="1" x14ac:dyDescent="0.25">
      <c r="A33" s="20" t="s">
        <v>21</v>
      </c>
      <c r="B33" s="21" t="s">
        <v>58</v>
      </c>
      <c r="C33" s="22">
        <f>1941764.58-9522.68+118.8+15000-3807.8</f>
        <v>1943552.9000000001</v>
      </c>
      <c r="D33" s="22">
        <v>1531737.69</v>
      </c>
      <c r="E33" s="22">
        <v>1531737.69</v>
      </c>
    </row>
    <row r="34" spans="1:5" ht="16.5" customHeight="1" x14ac:dyDescent="0.25">
      <c r="A34" s="17" t="s">
        <v>25</v>
      </c>
      <c r="B34" s="18" t="s">
        <v>57</v>
      </c>
      <c r="C34" s="19">
        <f>SUM(C35)</f>
        <v>1825.13</v>
      </c>
      <c r="D34" s="19">
        <f t="shared" ref="D34:E34" si="7">SUM(D35)</f>
        <v>0</v>
      </c>
      <c r="E34" s="19">
        <f t="shared" si="7"/>
        <v>0</v>
      </c>
    </row>
    <row r="35" spans="1:5" ht="30.75" customHeight="1" x14ac:dyDescent="0.25">
      <c r="A35" s="20" t="s">
        <v>26</v>
      </c>
      <c r="B35" s="21" t="s">
        <v>55</v>
      </c>
      <c r="C35" s="23">
        <v>1825.13</v>
      </c>
      <c r="D35" s="23">
        <v>0</v>
      </c>
      <c r="E35" s="23">
        <v>0</v>
      </c>
    </row>
    <row r="36" spans="1:5" ht="21" customHeight="1" x14ac:dyDescent="0.25">
      <c r="A36" s="26"/>
      <c r="B36" s="27" t="s">
        <v>22</v>
      </c>
      <c r="C36" s="19">
        <f>C6+C10+C12+C14+C18+C22+C24+C27+C29+C32+C34</f>
        <v>268587565.13</v>
      </c>
      <c r="D36" s="19">
        <f>D6+D10+D12+D14+D18+D22+D24+D27+D29+D32+D34</f>
        <v>171100401.44</v>
      </c>
      <c r="E36" s="19">
        <f>E6+E10+E12+E14+E18+E22+E24+E27+E29+E32+E34</f>
        <v>170989102.94999996</v>
      </c>
    </row>
    <row r="38" spans="1:5" x14ac:dyDescent="0.25">
      <c r="C38" s="2"/>
      <c r="D38" s="2"/>
      <c r="E38" s="2"/>
    </row>
    <row r="39" spans="1:5" x14ac:dyDescent="0.25">
      <c r="C39" s="2"/>
      <c r="D39" s="2"/>
      <c r="E39" s="2"/>
    </row>
    <row r="41" spans="1:5" x14ac:dyDescent="0.25">
      <c r="C41" s="2"/>
      <c r="D41" s="2"/>
      <c r="E41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2024-12-19T07:24:46Z</dcterms:modified>
</cp:coreProperties>
</file>