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E69FB20-70E1-49D7-8B4C-4E026F339D1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Ноябрь" sheetId="66" r:id="rId1"/>
  </sheets>
  <definedNames>
    <definedName name="_xlnm.Print_Area" localSheetId="0">Ноябрь!$A$1:$E$36</definedName>
  </definedNames>
  <calcPr calcId="191029"/>
</workbook>
</file>

<file path=xl/calcChain.xml><?xml version="1.0" encoding="utf-8"?>
<calcChain xmlns="http://schemas.openxmlformats.org/spreadsheetml/2006/main">
  <c r="C25" i="66" l="1"/>
  <c r="C26" i="66"/>
  <c r="C30" i="66"/>
  <c r="C23" i="66"/>
  <c r="C21" i="66"/>
  <c r="C17" i="66"/>
  <c r="C9" i="66"/>
  <c r="C13" i="66"/>
  <c r="C19" i="66"/>
  <c r="E34" i="66" l="1"/>
  <c r="D34" i="66"/>
  <c r="C34" i="66"/>
  <c r="C33" i="66"/>
  <c r="C32" i="66" s="1"/>
  <c r="E32" i="66"/>
  <c r="D32" i="66"/>
  <c r="C29" i="66"/>
  <c r="E29" i="66"/>
  <c r="D29" i="66"/>
  <c r="C28" i="66"/>
  <c r="C27" i="66" s="1"/>
  <c r="E27" i="66"/>
  <c r="D27" i="66"/>
  <c r="C24" i="66"/>
  <c r="E24" i="66"/>
  <c r="D24" i="66"/>
  <c r="C22" i="66"/>
  <c r="E22" i="66"/>
  <c r="D22" i="66"/>
  <c r="C20" i="66"/>
  <c r="C18" i="66"/>
  <c r="E18" i="66"/>
  <c r="D18" i="66"/>
  <c r="E17" i="66"/>
  <c r="E14" i="66" s="1"/>
  <c r="D17" i="66"/>
  <c r="D14" i="66" s="1"/>
  <c r="C14" i="66"/>
  <c r="D13" i="66"/>
  <c r="D12" i="66" s="1"/>
  <c r="E12" i="66"/>
  <c r="C12" i="66"/>
  <c r="C11" i="66"/>
  <c r="E10" i="66"/>
  <c r="D10" i="66"/>
  <c r="C10" i="66"/>
  <c r="D9" i="66"/>
  <c r="C7" i="66"/>
  <c r="C6" i="66" s="1"/>
  <c r="E6" i="66"/>
  <c r="E36" i="66" s="1"/>
  <c r="D6" i="66"/>
  <c r="D36" i="66" s="1"/>
  <c r="C36" i="66" l="1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<sst xmlns="http://schemas.openxmlformats.org/spreadsheetml/2006/main" count="68" uniqueCount="68">
  <si>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</si>
  <si>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</si>
  <si>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</si>
  <si>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</si>
  <si>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</si>
  <si>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</si>
  <si>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</si>
  <si>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</si>
  <si>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</si>
  <si>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</si>
  <si>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</si>
  <si>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</si>
  <si>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</si>
  <si>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</si>
  <si>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</si>
  <si>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</si>
  <si>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</si>
  <si>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</si>
  <si>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</si>
  <si>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</si>
  <si>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</si>
  <si>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</si>
  <si>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</si>
  <si>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</si>
  <si>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</si>
  <si>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</si>
  <si>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</si>
  <si>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</si>
  <si>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</si>
  <si>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</si>
  <si>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</si>
  <si>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</si>
  <si>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</si>
  <si>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</si>
  <si>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</si>
  <si>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</si>
  <si>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</si>
  <si>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</si>
  <si>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</si>
  <si>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</si>
  <si>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</si>
  <si>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</si>
  <si>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</si>
  <si>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</si>
  <si>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</si>
  <si>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</si>
  <si>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</si>
  <si>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</si>
  <si>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</si>
  <si>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</si>
  <si>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</si>
  <si>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</si>
  <si>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</si>
  <si>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</si>
  <si>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</si>
  <si>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</si>
  <si>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</si>
  <si>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</si>
  <si>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</si>
  <si>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</si>
  <si>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</si>
  <si>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</si>
  <si>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</si>
  <si>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0406</t>
  </si>
  <si>
    <t>Водное хозяйство</t>
  </si>
  <si>
    <t>1102</t>
  </si>
  <si>
    <t>Массовый спорт</t>
  </si>
  <si>
    <t>(в редакции решения Совета от 27.11.2024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</si>
</sst>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D0487-8CA3-4C0C-9945-5BD7E1C95260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67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40076951.090000011</v>
      </c>
      <c r="D6" s="19">
        <f t="shared" ref="D6:E6" si="0">SUM(D7:D9)</f>
        <v>34326284.120000005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951310.09-7257.6-90727+73744.98</f>
        <v>927070.47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49933973.38-16432773.4+1+6067907+4242332.6+427446+129088.69-17091.3-300000+90727-100000+35000+172800+5000+10000-456986.03+37355+285535.25-2391224.74-4127796+384145.1-415351.68+415896.35+51552.13-13000-391650.66+1515388.93-328394-60000-120000</f>
        <v>38649880.620000012</v>
      </c>
      <c r="D9" s="23">
        <f>32161181.78+1-307588+1060772.25</f>
        <v>32914367.030000001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1038630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f>1037250+1380</f>
        <v>1038630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3844378.57</v>
      </c>
      <c r="D12" s="19">
        <f t="shared" ref="D12:E12" si="2">SUM(D13)</f>
        <v>3648222.86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3582692.86+17091.3+284051.62-37355+70871.47-544.67-2242.24-10186.77-60000</f>
        <v>3844378.57</v>
      </c>
      <c r="D13" s="23">
        <f>3340634.86+307588</f>
        <v>3648222.86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SUM(C15:C17)</f>
        <v>54895102.339999996</v>
      </c>
      <c r="D14" s="19">
        <f>SUM(D15:D17)</f>
        <v>59560368.329999998</v>
      </c>
      <c r="E14" s="19">
        <f>SUM(E15:E17)</f>
        <v>54231285.949999996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63</v>
      </c>
      <c r="B16" s="21" t="s">
        <v>64</v>
      </c>
      <c r="C16" s="22">
        <v>322339.59999999998</v>
      </c>
      <c r="D16" s="22">
        <v>0</v>
      </c>
      <c r="E16" s="22">
        <v>0</v>
      </c>
    </row>
    <row r="17" spans="1:5" ht="15.75" x14ac:dyDescent="0.25">
      <c r="A17" s="20" t="s">
        <v>23</v>
      </c>
      <c r="B17" s="21" t="s">
        <v>24</v>
      </c>
      <c r="C17" s="22">
        <f>41862098.15-1+433170-1595016.53+1595016.53+1924111.2-707872.14+398490.83+36009.17+93878.4-181123.99-52272-166365.6+73190.4+4127796-303909-36502.32+445000+20000+59574-1285965.15-50000+2548645.86+594573.4-31287.5-316851.21+266851.21-41210.56+56175+3932388.96+178990.65-3377.51+598594.8+152332.46+50024.7-58713-128125.07-356.4</f>
        <v>54487962.739999995</v>
      </c>
      <c r="D17" s="23">
        <f>38647665.59-1+395700+21492975.99-1060772.25</f>
        <v>59475568.329999998</v>
      </c>
      <c r="E17" s="23">
        <f>38402721.94+441190+15302574.01</f>
        <v>54146485.949999996</v>
      </c>
    </row>
    <row r="18" spans="1:5" ht="15.75" x14ac:dyDescent="0.25">
      <c r="A18" s="17" t="s">
        <v>12</v>
      </c>
      <c r="B18" s="24" t="s">
        <v>27</v>
      </c>
      <c r="C18" s="19">
        <f>SUM(C19:C21)</f>
        <v>104953725.40999998</v>
      </c>
      <c r="D18" s="19">
        <f>SUM(D19:D21)</f>
        <v>27839217.82</v>
      </c>
      <c r="E18" s="19">
        <f>SUM(E19:E21)</f>
        <v>27839217.82</v>
      </c>
    </row>
    <row r="19" spans="1:5" ht="15.75" x14ac:dyDescent="0.25">
      <c r="A19" s="20" t="s">
        <v>32</v>
      </c>
      <c r="B19" s="25" t="s">
        <v>33</v>
      </c>
      <c r="C19" s="22">
        <f>4010000+300000+46586.2+100000+483633.6+125622.6+2750816.79+118998.08+1280001.54-15000+302961-149265.2+163149.53+41210.56+59700</f>
        <v>9618414.6999999993</v>
      </c>
      <c r="D19" s="22">
        <v>1500000</v>
      </c>
      <c r="E19" s="22">
        <v>1500000</v>
      </c>
    </row>
    <row r="20" spans="1:5" ht="15.75" x14ac:dyDescent="0.25">
      <c r="A20" s="20" t="s">
        <v>13</v>
      </c>
      <c r="B20" s="25" t="s">
        <v>28</v>
      </c>
      <c r="C20" s="22">
        <f>3795318.75-234500-200000+2889473.68+54900000+157293.62+1695218.33-137250</f>
        <v>62865554.379999995</v>
      </c>
      <c r="D20" s="23">
        <v>3795318.75</v>
      </c>
      <c r="E20" s="23">
        <v>3795318.75</v>
      </c>
    </row>
    <row r="21" spans="1:5" ht="16.5" customHeight="1" x14ac:dyDescent="0.25">
      <c r="A21" s="20" t="s">
        <v>35</v>
      </c>
      <c r="B21" s="21" t="s">
        <v>34</v>
      </c>
      <c r="C21" s="22">
        <f>22728611.13+4000000+998506.27+1595016.53+18098.65+4912490.15+707872.14+252471+35898+997843.86-483633.6+150000+55501.39+52272+40000-230484.02+166365.6-5239.3-1250410.2+5239.3+36502.32+15000-46505.06-884.33-944689.11-83156.6+250336.8+31287.5+50000-1571563.93+3377.51-152332.46-50024.7+58713+128125.07-148.6-684-15.98</f>
        <v>32469756.329999987</v>
      </c>
      <c r="D21" s="22">
        <v>22543899.07</v>
      </c>
      <c r="E21" s="22">
        <v>22543899.07</v>
      </c>
    </row>
    <row r="22" spans="1:5" ht="15.75" x14ac:dyDescent="0.25">
      <c r="A22" s="17" t="s">
        <v>14</v>
      </c>
      <c r="B22" s="18" t="s">
        <v>15</v>
      </c>
      <c r="C22" s="19">
        <f>SUM(C23:C23)</f>
        <v>385743.84</v>
      </c>
      <c r="D22" s="19">
        <f t="shared" ref="D22:E22" si="3">SUM(D23:D23)</f>
        <v>378000</v>
      </c>
      <c r="E22" s="19">
        <f t="shared" si="3"/>
        <v>378000</v>
      </c>
    </row>
    <row r="23" spans="1:5" ht="15.75" x14ac:dyDescent="0.25">
      <c r="A23" s="20" t="s">
        <v>16</v>
      </c>
      <c r="B23" s="21" t="s">
        <v>53</v>
      </c>
      <c r="C23" s="22">
        <f>378000+10000-2256.16</f>
        <v>385743.84</v>
      </c>
      <c r="D23" s="22">
        <v>378000</v>
      </c>
      <c r="E23" s="22">
        <v>378000</v>
      </c>
    </row>
    <row r="24" spans="1:5" ht="15.75" x14ac:dyDescent="0.25">
      <c r="A24" s="17" t="s">
        <v>36</v>
      </c>
      <c r="B24" s="18" t="s">
        <v>38</v>
      </c>
      <c r="C24" s="19">
        <f>C25+C26</f>
        <v>49578020.920000002</v>
      </c>
      <c r="D24" s="19">
        <f t="shared" ref="D24:E24" si="4">D25+D26</f>
        <v>32102065.919999998</v>
      </c>
      <c r="E24" s="19">
        <f t="shared" si="4"/>
        <v>34977310.219999999</v>
      </c>
    </row>
    <row r="25" spans="1:5" ht="15.75" x14ac:dyDescent="0.25">
      <c r="A25" s="20" t="s">
        <v>37</v>
      </c>
      <c r="B25" s="21" t="s">
        <v>39</v>
      </c>
      <c r="C25" s="22">
        <f>38607201.42+679312.6+596235.37+941+449977.6+528986.03+1333338.55+135721.93+31316.24+10287.27+5400+40196.82</f>
        <v>42418914.830000006</v>
      </c>
      <c r="D25" s="23">
        <v>24907444.719999999</v>
      </c>
      <c r="E25" s="23">
        <v>27782689.02</v>
      </c>
    </row>
    <row r="26" spans="1:5" ht="15.75" x14ac:dyDescent="0.25">
      <c r="A26" s="20" t="s">
        <v>40</v>
      </c>
      <c r="B26" s="21" t="s">
        <v>41</v>
      </c>
      <c r="C26" s="22">
        <f>7068817.76-2548.54-28632.89+50000+90990.6+27479.16-10000-37000</f>
        <v>7159106.0899999999</v>
      </c>
      <c r="D26" s="22">
        <v>7194621.2000000002</v>
      </c>
      <c r="E26" s="22">
        <v>7194621.2000000002</v>
      </c>
    </row>
    <row r="27" spans="1:5" ht="15.75" x14ac:dyDescent="0.25">
      <c r="A27" s="17">
        <v>1000</v>
      </c>
      <c r="B27" s="18" t="s">
        <v>17</v>
      </c>
      <c r="C27" s="19">
        <f>SUM(C28:C28)</f>
        <v>102019.43000000001</v>
      </c>
      <c r="D27" s="19">
        <f>SUM(D28:D28)</f>
        <v>73964.91</v>
      </c>
      <c r="E27" s="19">
        <f>SUM(E28:E28)</f>
        <v>73964.91</v>
      </c>
    </row>
    <row r="28" spans="1:5" ht="15.75" x14ac:dyDescent="0.25">
      <c r="A28" s="20">
        <v>1001</v>
      </c>
      <c r="B28" s="21" t="s">
        <v>18</v>
      </c>
      <c r="C28" s="22">
        <f>73964.91+28054.52</f>
        <v>102019.43000000001</v>
      </c>
      <c r="D28" s="22">
        <v>73964.91</v>
      </c>
      <c r="E28" s="22">
        <v>73964.91</v>
      </c>
    </row>
    <row r="29" spans="1:5" ht="15.75" x14ac:dyDescent="0.25">
      <c r="A29" s="20" t="s">
        <v>42</v>
      </c>
      <c r="B29" s="18" t="s">
        <v>46</v>
      </c>
      <c r="C29" s="19">
        <f>C30+C31</f>
        <v>12079819.92</v>
      </c>
      <c r="D29" s="19">
        <f t="shared" ref="D29:E29" si="5">D30+D31</f>
        <v>10499709.789999999</v>
      </c>
      <c r="E29" s="19">
        <f t="shared" si="5"/>
        <v>10499709.789999999</v>
      </c>
    </row>
    <row r="30" spans="1:5" ht="15.75" x14ac:dyDescent="0.25">
      <c r="A30" s="20" t="s">
        <v>43</v>
      </c>
      <c r="B30" s="21" t="s">
        <v>47</v>
      </c>
      <c r="C30" s="22">
        <f>10499709.79+112052.77+922164.26+59229.3+65048+53200-940.66</f>
        <v>11710463.459999999</v>
      </c>
      <c r="D30" s="22">
        <v>10499709.789999999</v>
      </c>
      <c r="E30" s="22">
        <v>10499709.789999999</v>
      </c>
    </row>
    <row r="31" spans="1:5" ht="15.75" x14ac:dyDescent="0.25">
      <c r="A31" s="20" t="s">
        <v>65</v>
      </c>
      <c r="B31" s="21" t="s">
        <v>66</v>
      </c>
      <c r="C31" s="22">
        <v>369356.46</v>
      </c>
      <c r="D31" s="22">
        <v>0</v>
      </c>
      <c r="E31" s="22">
        <v>0</v>
      </c>
    </row>
    <row r="32" spans="1:5" ht="15.75" x14ac:dyDescent="0.25">
      <c r="A32" s="17" t="s">
        <v>19</v>
      </c>
      <c r="B32" s="18" t="s">
        <v>20</v>
      </c>
      <c r="C32" s="19">
        <f>SUM(C33)</f>
        <v>1947360.7000000002</v>
      </c>
      <c r="D32" s="19">
        <f t="shared" ref="D32:E32" si="6">SUM(D33)</f>
        <v>1531737.69</v>
      </c>
      <c r="E32" s="19">
        <f t="shared" si="6"/>
        <v>1531737.69</v>
      </c>
    </row>
    <row r="33" spans="1:5" ht="18" customHeight="1" x14ac:dyDescent="0.25">
      <c r="A33" s="20" t="s">
        <v>21</v>
      </c>
      <c r="B33" s="21" t="s">
        <v>58</v>
      </c>
      <c r="C33" s="22">
        <f>1941764.58-9522.68+118.8+15000</f>
        <v>1947360.7000000002</v>
      </c>
      <c r="D33" s="22">
        <v>1531737.69</v>
      </c>
      <c r="E33" s="22">
        <v>1531737.69</v>
      </c>
    </row>
    <row r="34" spans="1:5" ht="16.5" customHeight="1" x14ac:dyDescent="0.25">
      <c r="A34" s="17" t="s">
        <v>25</v>
      </c>
      <c r="B34" s="18" t="s">
        <v>57</v>
      </c>
      <c r="C34" s="19">
        <f>SUM(C35)</f>
        <v>1825.13</v>
      </c>
      <c r="D34" s="19">
        <f t="shared" ref="D34:E34" si="7">SUM(D35)</f>
        <v>0</v>
      </c>
      <c r="E34" s="19">
        <f t="shared" si="7"/>
        <v>0</v>
      </c>
    </row>
    <row r="35" spans="1:5" ht="30.75" customHeight="1" x14ac:dyDescent="0.25">
      <c r="A35" s="20" t="s">
        <v>26</v>
      </c>
      <c r="B35" s="21" t="s">
        <v>55</v>
      </c>
      <c r="C35" s="23">
        <v>1825.13</v>
      </c>
      <c r="D35" s="23">
        <v>0</v>
      </c>
      <c r="E35" s="23">
        <v>0</v>
      </c>
    </row>
    <row r="36" spans="1:5" ht="21" customHeight="1" x14ac:dyDescent="0.25">
      <c r="A36" s="26"/>
      <c r="B36" s="27" t="s">
        <v>22</v>
      </c>
      <c r="C36" s="19">
        <f>C6+C10+C12+C14+C18+C22+C24+C27+C29+C32+C34</f>
        <v>268903577.34999996</v>
      </c>
      <c r="D36" s="19">
        <f>D6+D10+D12+D14+D18+D22+D24+D27+D29+D32+D34</f>
        <v>171100401.43999997</v>
      </c>
      <c r="E36" s="19">
        <f>E6+E10+E12+E14+E18+E22+E24+E27+E29+E32+E34</f>
        <v>170989102.94999996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2024-11-29T08:04:08Z</dcterms:modified>
</cp:coreProperties>
</file>